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818" firstSheet="10" activeTab="18"/>
  </bookViews>
  <sheets>
    <sheet name="72.攀枝花市地方政府一般债务余额" sheetId="27" r:id="rId1"/>
    <sheet name="73.攀枝花市地方政府一般债务分地区" sheetId="28" r:id="rId2"/>
    <sheet name="74.攀枝花市地方政府专项债务余额" sheetId="29" r:id="rId3"/>
    <sheet name="75.攀枝花市地方政府专项债务分地区" sheetId="30" r:id="rId4"/>
    <sheet name="76.攀枝花市地方政府性债务余额情况" sheetId="31" r:id="rId5"/>
    <sheet name="77.市本级地方政府性债务余额" sheetId="32" r:id="rId6"/>
    <sheet name="78.攀枝花市地方政府债务分地区" sheetId="33" r:id="rId7"/>
    <sheet name="79.攀枝花市政府债务变动" sheetId="34" r:id="rId8"/>
    <sheet name="80.攀枝花市地方政府债务发行及还本付息" sheetId="35" r:id="rId9"/>
    <sheet name="81.市本级政府新增债券项目" sheetId="36" r:id="rId10"/>
    <sheet name="82.攀枝花市地方政府债券" sheetId="37" r:id="rId11"/>
    <sheet name="83.高新区一般收入" sheetId="38" r:id="rId12"/>
    <sheet name="84.高新区一般支出" sheetId="39" r:id="rId13"/>
    <sheet name="85.高新区一般平衡" sheetId="40" r:id="rId14"/>
    <sheet name="86.高新区经济科目" sheetId="41" r:id="rId15"/>
    <sheet name="87.高新区基本支出" sheetId="42" r:id="rId16"/>
    <sheet name="88.高新区基金收入" sheetId="43" r:id="rId17"/>
    <sheet name="89.高新区基金支出" sheetId="44" r:id="rId18"/>
    <sheet name="90.高新区基金平衡" sheetId="45" r:id="rId19"/>
  </sheets>
  <calcPr calcId="144525"/>
</workbook>
</file>

<file path=xl/sharedStrings.xml><?xml version="1.0" encoding="utf-8"?>
<sst xmlns="http://schemas.openxmlformats.org/spreadsheetml/2006/main" count="810" uniqueCount="514">
  <si>
    <t>2022年攀枝花市地方政府一般债务余额情况表</t>
  </si>
  <si>
    <r>
      <rPr>
        <sz val="11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</si>
  <si>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宋体"/>
        <charset val="134"/>
      </rPr>
      <t>目</t>
    </r>
  </si>
  <si>
    <t>政府债务</t>
  </si>
  <si>
    <t>或有债务</t>
  </si>
  <si>
    <r>
      <rPr>
        <b/>
        <sz val="11"/>
        <color indexed="8"/>
        <rFont val="宋体"/>
        <charset val="134"/>
      </rPr>
      <t>合计</t>
    </r>
  </si>
  <si>
    <r>
      <rPr>
        <b/>
        <sz val="11"/>
        <color indexed="8"/>
        <rFont val="宋体"/>
        <charset val="134"/>
      </rPr>
      <t>一般债券</t>
    </r>
  </si>
  <si>
    <r>
      <rPr>
        <b/>
        <sz val="11"/>
        <color indexed="8"/>
        <rFont val="宋体"/>
        <charset val="134"/>
      </rPr>
      <t>非债券
形式债务</t>
    </r>
  </si>
  <si>
    <r>
      <rPr>
        <sz val="11"/>
        <color indexed="8"/>
        <rFont val="宋体"/>
        <charset val="134"/>
      </rPr>
      <t>一、</t>
    </r>
    <r>
      <rPr>
        <sz val="11"/>
        <color indexed="8"/>
        <rFont val="Times New Roman"/>
        <charset val="134"/>
      </rPr>
      <t>2021</t>
    </r>
    <r>
      <rPr>
        <sz val="11"/>
        <color indexed="8"/>
        <rFont val="宋体"/>
        <charset val="134"/>
      </rPr>
      <t>年末余额</t>
    </r>
  </si>
  <si>
    <r>
      <rPr>
        <sz val="11"/>
        <color indexed="8"/>
        <rFont val="宋体"/>
        <charset val="134"/>
      </rPr>
      <t>二、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年新增额</t>
    </r>
  </si>
  <si>
    <r>
      <rPr>
        <sz val="11"/>
        <color indexed="8"/>
        <rFont val="宋体"/>
        <charset val="134"/>
      </rPr>
      <t>三、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年或有债务转化额</t>
    </r>
  </si>
  <si>
    <r>
      <rPr>
        <sz val="11"/>
        <color indexed="8"/>
        <rFont val="宋体"/>
        <charset val="134"/>
      </rPr>
      <t>四、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年偿还额</t>
    </r>
  </si>
  <si>
    <r>
      <rPr>
        <sz val="11"/>
        <color indexed="8"/>
        <rFont val="宋体"/>
        <charset val="134"/>
      </rPr>
      <t>五、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年末余额</t>
    </r>
  </si>
  <si>
    <t>说明：本表反映的举借额和偿还额均包含再融资债券</t>
  </si>
  <si>
    <r>
      <rPr>
        <b/>
        <sz val="16"/>
        <color indexed="8"/>
        <rFont val="Times New Roman"/>
        <charset val="134"/>
      </rPr>
      <t>2022</t>
    </r>
    <r>
      <rPr>
        <b/>
        <sz val="16"/>
        <color indexed="8"/>
        <rFont val="宋体"/>
        <charset val="134"/>
      </rPr>
      <t>年攀枝花市地方政府一般债务分地区情况表</t>
    </r>
  </si>
  <si>
    <r>
      <rPr>
        <sz val="12"/>
        <color indexed="8"/>
        <rFont val="宋体"/>
        <charset val="134"/>
      </rPr>
      <t>单位：万元</t>
    </r>
  </si>
  <si>
    <r>
      <rPr>
        <b/>
        <sz val="12"/>
        <color indexed="8"/>
        <rFont val="宋体"/>
        <charset val="134"/>
      </rPr>
      <t>地</t>
    </r>
    <r>
      <rPr>
        <b/>
        <sz val="12"/>
        <color indexed="8"/>
        <rFont val="宋体"/>
        <charset val="134"/>
      </rPr>
      <t>区</t>
    </r>
  </si>
  <si>
    <r>
      <rPr>
        <b/>
        <sz val="12"/>
        <color indexed="8"/>
        <rFont val="宋体"/>
        <charset val="134"/>
      </rPr>
      <t>债务限额</t>
    </r>
  </si>
  <si>
    <r>
      <rPr>
        <b/>
        <sz val="12"/>
        <color indexed="8"/>
        <rFont val="宋体"/>
        <charset val="134"/>
      </rPr>
      <t>债务余额</t>
    </r>
  </si>
  <si>
    <r>
      <rPr>
        <sz val="12"/>
        <color indexed="8"/>
        <rFont val="宋体"/>
        <charset val="134"/>
      </rPr>
      <t>市本级</t>
    </r>
  </si>
  <si>
    <r>
      <rPr>
        <sz val="12"/>
        <color indexed="8"/>
        <rFont val="宋体"/>
        <charset val="134"/>
      </rPr>
      <t>东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区</t>
    </r>
  </si>
  <si>
    <r>
      <rPr>
        <sz val="12"/>
        <color indexed="8"/>
        <rFont val="宋体"/>
        <charset val="134"/>
      </rPr>
      <t>西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区</t>
    </r>
  </si>
  <si>
    <r>
      <rPr>
        <sz val="12"/>
        <color indexed="8"/>
        <rFont val="宋体"/>
        <charset val="134"/>
      </rPr>
      <t>仁和区</t>
    </r>
  </si>
  <si>
    <r>
      <rPr>
        <sz val="12"/>
        <color indexed="8"/>
        <rFont val="宋体"/>
        <charset val="134"/>
      </rPr>
      <t>米易县</t>
    </r>
  </si>
  <si>
    <r>
      <rPr>
        <sz val="12"/>
        <color indexed="8"/>
        <rFont val="宋体"/>
        <charset val="134"/>
      </rPr>
      <t>盐边县</t>
    </r>
  </si>
  <si>
    <r>
      <rPr>
        <b/>
        <sz val="12"/>
        <color indexed="8"/>
        <rFont val="宋体"/>
        <charset val="134"/>
      </rPr>
      <t>合</t>
    </r>
    <r>
      <rPr>
        <b/>
        <sz val="12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</si>
  <si>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说明：省上暂未批复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年攀枝花市债务限额，此表中的债务限额实为截至</t>
    </r>
    <r>
      <rPr>
        <sz val="11"/>
        <color indexed="8"/>
        <rFont val="Times New Roman"/>
        <charset val="134"/>
      </rPr>
      <t>2021</t>
    </r>
    <r>
      <rPr>
        <sz val="11"/>
        <color indexed="8"/>
        <rFont val="宋体"/>
        <charset val="134"/>
      </rPr>
      <t>年底限额。</t>
    </r>
  </si>
  <si>
    <r>
      <rPr>
        <b/>
        <sz val="16"/>
        <color indexed="8"/>
        <rFont val="Times New Roman"/>
        <charset val="134"/>
      </rPr>
      <t>2022</t>
    </r>
    <r>
      <rPr>
        <b/>
        <sz val="16"/>
        <color indexed="8"/>
        <rFont val="宋体"/>
        <charset val="134"/>
      </rPr>
      <t>年攀枝花市地方政府专项债务余额情况表</t>
    </r>
  </si>
  <si>
    <r>
      <rPr>
        <b/>
        <sz val="11"/>
        <color indexed="8"/>
        <rFont val="宋体"/>
        <charset val="134"/>
      </rPr>
      <t>专项债务</t>
    </r>
  </si>
  <si>
    <r>
      <rPr>
        <b/>
        <sz val="11"/>
        <color indexed="8"/>
        <rFont val="宋体"/>
        <charset val="134"/>
      </rPr>
      <t>专项债券</t>
    </r>
  </si>
  <si>
    <r>
      <rPr>
        <sz val="11"/>
        <color indexed="8"/>
        <rFont val="宋体"/>
        <charset val="134"/>
      </rPr>
      <t>说明：本表反映的举借额和偿还额均包含再融资债券</t>
    </r>
  </si>
  <si>
    <r>
      <rPr>
        <b/>
        <sz val="16"/>
        <color indexed="8"/>
        <rFont val="Times New Roman"/>
        <charset val="134"/>
      </rPr>
      <t>2022</t>
    </r>
    <r>
      <rPr>
        <b/>
        <sz val="16"/>
        <color indexed="8"/>
        <rFont val="宋体"/>
        <charset val="134"/>
      </rPr>
      <t>年攀枝花市地方政府专项债务分地区情况表</t>
    </r>
  </si>
  <si>
    <t>地区</t>
  </si>
  <si>
    <t>合计</t>
  </si>
  <si>
    <r>
      <rPr>
        <sz val="11"/>
        <color indexed="8"/>
        <rFont val="宋体"/>
        <charset val="134"/>
      </rPr>
      <t>说明：由于省上还未批复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年攀枝花市债务限额，造成市本级、米易县、盐边县债务余额大于限额。根据债务限额算法，预计批复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年市本级、米易县、盐边县债务限额能够覆盖其债务余额。</t>
    </r>
  </si>
  <si>
    <r>
      <rPr>
        <b/>
        <sz val="16"/>
        <color indexed="8"/>
        <rFont val="Times New Roman"/>
        <charset val="134"/>
      </rPr>
      <t>2022</t>
    </r>
    <r>
      <rPr>
        <b/>
        <sz val="16"/>
        <color indexed="8"/>
        <rFont val="宋体"/>
        <charset val="134"/>
      </rPr>
      <t>年攀枝花市地方政府性债务余额情况汇总表</t>
    </r>
  </si>
  <si>
    <t>项目</t>
  </si>
  <si>
    <r>
      <rPr>
        <b/>
        <sz val="11"/>
        <color indexed="8"/>
        <rFont val="宋体"/>
        <charset val="134"/>
      </rPr>
      <t>政府债务</t>
    </r>
  </si>
  <si>
    <r>
      <rPr>
        <b/>
        <sz val="11"/>
        <color indexed="8"/>
        <rFont val="宋体"/>
        <charset val="134"/>
      </rPr>
      <t>或有债务</t>
    </r>
  </si>
  <si>
    <r>
      <rPr>
        <b/>
        <sz val="16"/>
        <color indexed="8"/>
        <rFont val="Times New Roman"/>
        <charset val="134"/>
      </rPr>
      <t>2022</t>
    </r>
    <r>
      <rPr>
        <b/>
        <sz val="16"/>
        <color indexed="8"/>
        <rFont val="宋体"/>
        <charset val="134"/>
      </rPr>
      <t>年攀枝花市市本级地方政府性债务余额情况汇总表</t>
    </r>
  </si>
  <si>
    <r>
      <rPr>
        <b/>
        <sz val="16"/>
        <color indexed="8"/>
        <rFont val="Times New Roman"/>
        <charset val="134"/>
      </rPr>
      <t>2022</t>
    </r>
    <r>
      <rPr>
        <b/>
        <sz val="16"/>
        <color indexed="8"/>
        <rFont val="宋体"/>
        <charset val="134"/>
      </rPr>
      <t>年攀枝花市地方政府债务分地区情况汇总表</t>
    </r>
  </si>
  <si>
    <t>债务限额</t>
  </si>
  <si>
    <t>债务余额</t>
  </si>
  <si>
    <r>
      <rPr>
        <sz val="11"/>
        <color indexed="8"/>
        <rFont val="宋体"/>
        <charset val="134"/>
      </rPr>
      <t>市本级</t>
    </r>
  </si>
  <si>
    <r>
      <rPr>
        <sz val="11"/>
        <color indexed="8"/>
        <rFont val="宋体"/>
        <charset val="134"/>
      </rPr>
      <t>东</t>
    </r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区</t>
    </r>
  </si>
  <si>
    <r>
      <rPr>
        <sz val="11"/>
        <color indexed="8"/>
        <rFont val="宋体"/>
        <charset val="134"/>
      </rPr>
      <t>西</t>
    </r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区</t>
    </r>
  </si>
  <si>
    <r>
      <rPr>
        <sz val="11"/>
        <color indexed="8"/>
        <rFont val="宋体"/>
        <charset val="134"/>
      </rPr>
      <t>仁和区</t>
    </r>
  </si>
  <si>
    <r>
      <rPr>
        <sz val="11"/>
        <color indexed="8"/>
        <rFont val="宋体"/>
        <charset val="134"/>
      </rPr>
      <t>米易县</t>
    </r>
  </si>
  <si>
    <r>
      <rPr>
        <sz val="11"/>
        <color indexed="8"/>
        <rFont val="宋体"/>
        <charset val="134"/>
      </rPr>
      <t>盐边县</t>
    </r>
  </si>
  <si>
    <r>
      <rPr>
        <sz val="11"/>
        <color indexed="8"/>
        <rFont val="宋体"/>
        <charset val="134"/>
      </rPr>
      <t>说明：由于省上还未批复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年攀枝花市债务限额，造成米易县、盐边县债务余额大于限额。根据债务限额算法，预计批复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年米易县、盐边县债务限额能够覆盖其债务余额。</t>
    </r>
  </si>
  <si>
    <r>
      <rPr>
        <b/>
        <sz val="16"/>
        <color indexed="8"/>
        <rFont val="Times New Roman"/>
        <charset val="134"/>
      </rPr>
      <t>2022</t>
    </r>
    <r>
      <rPr>
        <b/>
        <sz val="16"/>
        <color indexed="8"/>
        <rFont val="宋体"/>
        <charset val="134"/>
      </rPr>
      <t>年攀枝花市政府债务变动情况表</t>
    </r>
  </si>
  <si>
    <r>
      <rPr>
        <b/>
        <sz val="11"/>
        <color indexed="8"/>
        <rFont val="Times New Roman"/>
        <charset val="134"/>
      </rPr>
      <t>2021</t>
    </r>
    <r>
      <rPr>
        <b/>
        <sz val="11"/>
        <color indexed="8"/>
        <rFont val="宋体"/>
        <charset val="134"/>
      </rPr>
      <t>年
年末余额</t>
    </r>
  </si>
  <si>
    <r>
      <rPr>
        <b/>
        <sz val="11"/>
        <color indexed="8"/>
        <rFont val="Times New Roman"/>
        <charset val="134"/>
      </rPr>
      <t>2022</t>
    </r>
    <r>
      <rPr>
        <b/>
        <sz val="11"/>
        <color indexed="8"/>
        <rFont val="宋体"/>
        <charset val="134"/>
      </rPr>
      <t>年
举借情况</t>
    </r>
  </si>
  <si>
    <r>
      <rPr>
        <b/>
        <sz val="11"/>
        <color indexed="8"/>
        <rFont val="Times New Roman"/>
        <charset val="134"/>
      </rPr>
      <t>2022</t>
    </r>
    <r>
      <rPr>
        <b/>
        <sz val="11"/>
        <color indexed="8"/>
        <rFont val="宋体"/>
        <charset val="134"/>
      </rPr>
      <t>年
或有债务转化</t>
    </r>
  </si>
  <si>
    <r>
      <rPr>
        <b/>
        <sz val="11"/>
        <color indexed="8"/>
        <rFont val="Times New Roman"/>
        <charset val="134"/>
      </rPr>
      <t>2022</t>
    </r>
    <r>
      <rPr>
        <b/>
        <sz val="11"/>
        <color indexed="8"/>
        <rFont val="宋体"/>
        <charset val="134"/>
      </rPr>
      <t>年
当年偿还</t>
    </r>
  </si>
  <si>
    <r>
      <rPr>
        <b/>
        <sz val="11"/>
        <color indexed="8"/>
        <rFont val="Times New Roman"/>
        <charset val="134"/>
      </rPr>
      <t>2022</t>
    </r>
    <r>
      <rPr>
        <b/>
        <sz val="11"/>
        <color indexed="8"/>
        <rFont val="宋体"/>
        <charset val="134"/>
      </rPr>
      <t>年
年末余额</t>
    </r>
  </si>
  <si>
    <r>
      <rPr>
        <sz val="12"/>
        <color indexed="8"/>
        <rFont val="宋体"/>
        <charset val="134"/>
      </rPr>
      <t>说明：本表反映的举借额和偿还额均包含再融资债券</t>
    </r>
  </si>
  <si>
    <t>2022年攀枝花市地方政府债务发行及还本付息有关情况表</t>
  </si>
  <si>
    <t>单位：亿元</t>
  </si>
  <si>
    <t>全市</t>
  </si>
  <si>
    <t>其中：市本级</t>
  </si>
  <si>
    <t>一、2021年末地方政府债务余额</t>
  </si>
  <si>
    <t xml:space="preserve">  其中：一般债务</t>
  </si>
  <si>
    <t xml:space="preserve">        专项债务</t>
  </si>
  <si>
    <t>二、2021年地方政府债务限额</t>
  </si>
  <si>
    <t>三、2022年地方政府债务发行数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</si>
  <si>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</si>
  <si>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</si>
  <si>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</si>
  <si>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</si>
  <si>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四、2022年地方政府债务还本数</t>
  </si>
  <si>
    <t xml:space="preserve">     一般债务</t>
  </si>
  <si>
    <t xml:space="preserve">     专项债务</t>
  </si>
  <si>
    <t>五、2022年地方政府债务付息数</t>
  </si>
  <si>
    <t>六、2022年末地方政府债务余额</t>
  </si>
  <si>
    <t>七、2022年地方政府债务限额（预计数）</t>
  </si>
  <si>
    <t>八、2022年地方政府债务剩余年限（年）</t>
  </si>
  <si>
    <t xml:space="preserve">  其中： 一般债务年限（年）</t>
  </si>
  <si>
    <t xml:space="preserve">         专项债务年限（年）</t>
  </si>
  <si>
    <t>2022年市本级政府新增债券项目实施情况</t>
  </si>
  <si>
    <t>单位：万元</t>
  </si>
  <si>
    <t>区划名称</t>
  </si>
  <si>
    <t>项目名称</t>
  </si>
  <si>
    <t>债券性质</t>
  </si>
  <si>
    <t>新增债券资金</t>
  </si>
  <si>
    <t>项目单位使用金额</t>
  </si>
  <si>
    <t>项目实施情况</t>
  </si>
  <si>
    <t>攀枝花市本级</t>
  </si>
  <si>
    <t>钒钛科技孵化加速器（标准化厂房）工程（二期）</t>
  </si>
  <si>
    <t>专项债券</t>
  </si>
  <si>
    <t>钒钛科技孵化加速器（标准化厂房）工程（二期）分标准化厂房二期1区项目及标准化厂房二期2区项目建设。标准化厂房二期1区项目占地约126亩，总投1.55亿元，已于2022年4月竣工验收，累计计量9526.95万元，已支付施工款7621.56万元（按照合同约定支付计量的80%），正办理结算审，建成标准化厂房5栋合计面积30735.8平方米，运营管理用房面积2184.1平方米及厂区道路、门卫室、消防设备设施等配套设施。
标准化厂房二期2区项目占地约216.24亩，总投29782.14万元，于2021年4月开工建设，目前已完成联合厂房主体工程、场坪工程、挡墙工程等建设，累计计量6901.7601万元，已支付施工款4990.67万元。</t>
  </si>
  <si>
    <t>攀枝花市中西结合医院-中西医结合康养示范中心楼建设项目（一期）</t>
  </si>
  <si>
    <t>中西医结合康养示范中心楼(一期）项目建设地点位于攀枝花市中西医结合医院院内（攀枝花市东区桃源街27号），建筑面积为21829.41㎡，（地上11141.99㎡，地下10687.42㎡），为框剪结构，修建楼层为17层，项目于2022年3月开工建设，建设项目主体结构封顶，完成结构验收；室内完成砖墙砌筑、抹灰、消防安装、配电系统安装等工作。正在进行外墙干挂石材分项施工，预计于春节前完工并拆除外墙脚手架。</t>
  </si>
  <si>
    <t>攀枝花市花城新区城市停车场建设项目</t>
  </si>
  <si>
    <t>1.攀枝花市花城新区城市停车场项目地下停车场项目用地面积143.05亩，建筑面积154326.99平方米。其中：停车场面积80431.08平方米，配套商业用房面积73895.91方米；规划建设地下停车场7个，停车位2528个；规划配套快速充电桩254个。                                                                                                    2.花城新区城市停车场项目总投资143,931.56 万元，其中：其中工程费用 94,326.78 万元，拆迁补偿及场地平整费 20,943.33 万元，工程建设其他费用 9,971.13 万元，预备费 6,438.32 万元，建设期发债利息 12,136.85 万元，债券发行费用 115.15 万元。                                                                                   3.干菊路停车场：玻璃幕墙安装完成约85%，室内装修完成约60%，管道安装完成约97%，室外连廊基础砼浇筑完成。                                                      4.干喜路停车场：临时设施场坪、清表施工完成，大门入口沉淀池、水沟等施工完成，大门开口绿化植物移栽完成。干桂路停车场：施工图纸质盖章版完成并下发各有关单位。                                                                                                                                               5.炳仁线停车场项目完成进度：1.主体结构全部完成；2.玻璃幕墙工程完成40%；3.装修工程完成20%。                                                                  6.项目所发行债券资金已全部使用完毕。</t>
  </si>
  <si>
    <t>四川省攀枝花市攀西钒钛科技产业园项目</t>
  </si>
  <si>
    <t>1.攀西钒钛科技产业园项目位于国家级钒钛高新区内，占地120亩，主要包括钒钛科技研发中心71800m2、钒钛检测中心42600m2、新材料研发试验中心78300m2、公共技术支撑平台33800m2、信息化技术中心7000m2、大数据机房16900m2、停车场44600m2、充电桩，园区内道路9.816公里及管网、排洪及截洪系统、场坪、智慧5G+综合灯杆、广告牌等配套基础设施。                                                                                                          2.攀西钒钛科技产业园项目总投资为350000.00万元。                                                                                              3.科技总部办公园区：1#楼14层砌体结构施工完成约100%；2#楼玻璃幕墙主、次龙骨安装完成约75%，外墙保温施工完成约20%；3#楼内墙抹灰施工完成约25%；4#楼幕墙主、次龙骨安装完成约98%，室外西南侧扶壁式挡土墙主体结构施工完成约60%。室内管线安装同步进行。                                           4.人才公寓区：1#楼负2层主体结构完成约80%；2#楼1层墙柱、2层梁板模板、钢筋安装完成约70%；3#楼1层墙柱、2层梁板砼浇筑完成；4#楼2层墙柱、3层梁板砼浇筑完成；5#楼负1层墙柱、1层梁板模板、钢筋安装完成约90%；6#楼负3层主体结构完成约70%；7#楼4层墙柱、5层梁板模板、钢筋安装完成约50%。                                                                                                                             5.金山隧道左洞6月12日已贯通；右洞进洞7月22日已贯通，右洞内双侧电缆沟及通信管沟已全部施工完毕，排水沟和墙身打磨全部完成，正在进行装饰喷涂。阳光隧道左洞9月9日已贯通；右洞进洞9月25日已贯通，右洞电缆沟和排水沟全部完成；金山隧道和阳光隧道间高边坡（70.8万方）已进场施工，目前已开挖完成64.7万方，完成91.2%(不受影响每天约7千方弃土),土石方均弃于南山弃土场。1#排洪涵路基右幅区域和下穿通道右幅基本施工完毕，正在开展下穿通道左幅和1#排洪涵路基左幅施工。                                    6.产业元项目所发行债券资金已全部使用。</t>
  </si>
  <si>
    <t>小型水库安全运行</t>
  </si>
  <si>
    <t>一般债券</t>
  </si>
  <si>
    <r>
      <rPr>
        <b/>
        <sz val="11"/>
        <color indexed="8"/>
        <rFont val="SimSun"/>
        <charset val="134"/>
      </rPr>
      <t>沙坝田水库维修养护（6万）</t>
    </r>
    <r>
      <rPr>
        <sz val="11"/>
        <color indexed="8"/>
        <rFont val="SimSun"/>
        <charset val="134"/>
      </rPr>
      <t xml:space="preserve">
1.坝下排水沟硬化工程长326米，C25砼浇筑，底宽0.5m，深度0.4m，边墙厚度0.21m，总投资6万元。
2.工程已经完工验收，已提交财政走报账流程。
</t>
    </r>
    <r>
      <rPr>
        <b/>
        <sz val="11"/>
        <color indexed="8"/>
        <rFont val="SimSun"/>
        <charset val="134"/>
      </rPr>
      <t>钒钛高新区（金江镇20万）</t>
    </r>
    <r>
      <rPr>
        <sz val="11"/>
        <color indexed="8"/>
        <rFont val="SimSun"/>
        <charset val="134"/>
      </rPr>
      <t xml:space="preserve">
1.金江镇李家坝水库雨水情监测和安全监测13.174。
2.金江镇向阳水库维修维护5.88万元。
3.已完成李家坝水库、向阳水库设计，设计费0.8万元。
4.目前19.6万元正在走报账流程。</t>
    </r>
  </si>
  <si>
    <r>
      <rPr>
        <b/>
        <sz val="16"/>
        <color indexed="8"/>
        <rFont val="Times New Roman"/>
        <charset val="134"/>
      </rPr>
      <t>2022</t>
    </r>
    <r>
      <rPr>
        <b/>
        <sz val="16"/>
        <color indexed="8"/>
        <rFont val="宋体"/>
        <charset val="134"/>
      </rPr>
      <t>年攀枝花市地方政府债券使用情况表</t>
    </r>
  </si>
  <si>
    <t>项目主管部门</t>
  </si>
  <si>
    <t>项目实施单位</t>
  </si>
  <si>
    <t>发行金额</t>
  </si>
  <si>
    <t>投向领域</t>
  </si>
  <si>
    <t>市本级</t>
  </si>
  <si>
    <t>市水利局</t>
  </si>
  <si>
    <t>攀枝花市西都建设有限公司、四川华宇科创环保科技有限公司</t>
  </si>
  <si>
    <t>农林水利</t>
  </si>
  <si>
    <t>攀枝花市花城投资有限责任公司</t>
  </si>
  <si>
    <t>中国建筑第四工程局有限公司/通号工程局集团建设工程有限公司</t>
  </si>
  <si>
    <t>交通基础设施</t>
  </si>
  <si>
    <t>攀枝花钒钛高新国有资本投资运营有限公司</t>
  </si>
  <si>
    <t>攀枝花助新项目管理有限公司</t>
  </si>
  <si>
    <t>投向市政和产业园区基础设施</t>
  </si>
  <si>
    <t>攀枝花市中西医结合医院-中西医结合康养示范中心楼建设项目（一期）</t>
  </si>
  <si>
    <t>攀枝花市中西医结合医院</t>
  </si>
  <si>
    <t>华鸿建设集团有限公司</t>
  </si>
  <si>
    <t>社会事业</t>
  </si>
  <si>
    <t>攀西科技产业园</t>
  </si>
  <si>
    <t>通号工程局集团建设工程有限公司/中国水利水电第七工程局有限公司</t>
  </si>
  <si>
    <t>东区</t>
  </si>
  <si>
    <t>区农交水局</t>
  </si>
  <si>
    <t>该项目还未进行招投标，实施单位暂未确定。</t>
  </si>
  <si>
    <t>攀枝花东区马家田沟入江口片区生态环境系统整治工程</t>
  </si>
  <si>
    <t>攀枝花市东区高创投资开发有限责任公司</t>
  </si>
  <si>
    <t>攀枝花欧翔建筑工程有限公司、宏大建设集团有限公司</t>
  </si>
  <si>
    <t>生态环保</t>
  </si>
  <si>
    <t>西区</t>
  </si>
  <si>
    <t>西区水利局</t>
  </si>
  <si>
    <t>四川省攀枝花市西区梅子箐水库扩建工程</t>
  </si>
  <si>
    <t>攀枝花市西区水利工程运行中心</t>
  </si>
  <si>
    <t>攀枝花市老工业区西城区公共服务基础设施建设项目</t>
  </si>
  <si>
    <t>攀枝花市西区西鼎投资有限责任公司</t>
  </si>
  <si>
    <t>西区住房城市建设局</t>
  </si>
  <si>
    <t>仁和区</t>
  </si>
  <si>
    <t>仁和区同德镇中心校教学楼后边坡崩塌治理工程</t>
  </si>
  <si>
    <t>市自然资源和规划局</t>
  </si>
  <si>
    <t>市自然资源和规划局仁和分局</t>
  </si>
  <si>
    <t>其他社会事务</t>
  </si>
  <si>
    <t>仁和区水利局</t>
  </si>
  <si>
    <t>仁和区河湖运行中心</t>
  </si>
  <si>
    <t>仁和区2022年高标准农田建设项目</t>
  </si>
  <si>
    <t>仁和区农业农村局</t>
  </si>
  <si>
    <t>仁和区农业技术推广服务中心</t>
  </si>
  <si>
    <t>前进镇五摩路（交警一大队至水库组安置房）沿线老旧小区改造项目</t>
  </si>
  <si>
    <t>区住建局</t>
  </si>
  <si>
    <t>攀枝花市仁和区前进镇人民政府</t>
  </si>
  <si>
    <t>老旧小区改造项目</t>
  </si>
  <si>
    <t>攀枝花市仁和区弯庄安置房一期周边老旧小区改造项目</t>
  </si>
  <si>
    <t>攀枝花市仁和区仁和镇人民政府</t>
  </si>
  <si>
    <t>攀枝花市仁和区巴斯箐老旧小区改造项目</t>
  </si>
  <si>
    <t>攀枝花市仁和区大河中路街道办事处</t>
  </si>
  <si>
    <t>仁和苴却砚特色小镇基础设施建设项目一期</t>
  </si>
  <si>
    <t>仁和区城乡开发中心</t>
  </si>
  <si>
    <t>特色小镇基础设施建设</t>
  </si>
  <si>
    <t>攀枝花市仁和区南山循环经济发展区基础设施综合配套工程</t>
  </si>
  <si>
    <t>南管委</t>
  </si>
  <si>
    <t>仁和兴工发展建设集团有限公司</t>
  </si>
  <si>
    <t>攀枝花市仁和区南山循环经济发展区迆资园区基础设施建设项目</t>
  </si>
  <si>
    <r>
      <rPr>
        <sz val="11"/>
        <color indexed="8"/>
        <rFont val="仿宋_GB2312"/>
        <charset val="134"/>
      </rPr>
      <t>米易县</t>
    </r>
  </si>
  <si>
    <t>米易县2022年度小型水库安全运行项目</t>
  </si>
  <si>
    <t>县水利局</t>
  </si>
  <si>
    <t>四川本凯建设工程有限公司</t>
  </si>
  <si>
    <t>晃桥水库除险加固项目</t>
  </si>
  <si>
    <t>黄河勘测设计院</t>
  </si>
  <si>
    <t>米易傈僳梯田提档升级项目</t>
  </si>
  <si>
    <t>新山乡</t>
  </si>
  <si>
    <t>县农业农村局、县文广旅局、新山乡政府</t>
  </si>
  <si>
    <t>米易县</t>
  </si>
  <si>
    <r>
      <rPr>
        <sz val="11"/>
        <rFont val="仿宋_GB2312"/>
        <charset val="134"/>
      </rPr>
      <t>米易县</t>
    </r>
    <r>
      <rPr>
        <sz val="11"/>
        <rFont val="Times New Roman"/>
        <charset val="134"/>
      </rPr>
      <t>2019</t>
    </r>
    <r>
      <rPr>
        <sz val="11"/>
        <rFont val="仿宋_GB2312"/>
        <charset val="134"/>
      </rPr>
      <t>年棚户区改造项目</t>
    </r>
  </si>
  <si>
    <t>县住房和城乡建设局</t>
  </si>
  <si>
    <t>四川嘉晟建设管理有限公司、攀枝花锦成建设工程有限责任公司</t>
  </si>
  <si>
    <t>棚户区改造</t>
  </si>
  <si>
    <t>米易县人民医院住院综合楼建设项目</t>
  </si>
  <si>
    <t>县人民医院</t>
  </si>
  <si>
    <t>四川中铭建设有限公司</t>
  </si>
  <si>
    <t>米易县特色产业融合示范园建设项目</t>
  </si>
  <si>
    <t>县农业农村局</t>
  </si>
  <si>
    <t>攀枝花锦成建设工程有限公司</t>
  </si>
  <si>
    <r>
      <rPr>
        <sz val="11"/>
        <rFont val="仿宋_GB2312"/>
        <charset val="134"/>
      </rPr>
      <t>米易县疾控检验检测中心建设项目</t>
    </r>
  </si>
  <si>
    <t>县疾病预防控制中心</t>
  </si>
  <si>
    <t>四川博睿嘉建设工程有限公司</t>
  </si>
  <si>
    <r>
      <rPr>
        <sz val="11"/>
        <rFont val="仿宋_GB2312"/>
        <charset val="134"/>
      </rPr>
      <t>米易县</t>
    </r>
  </si>
  <si>
    <r>
      <rPr>
        <sz val="11"/>
        <rFont val="仿宋_GB2312"/>
        <charset val="134"/>
      </rPr>
      <t>米易县柳溪河生态湿地及配套工程</t>
    </r>
  </si>
  <si>
    <t>四川广安爱众建设工程有限公司</t>
  </si>
  <si>
    <r>
      <rPr>
        <sz val="11"/>
        <rFont val="仿宋_GB2312"/>
        <charset val="134"/>
      </rPr>
      <t>米易县新建公办幼儿园项目</t>
    </r>
  </si>
  <si>
    <t>县教育和体育局</t>
  </si>
  <si>
    <t>四川亮飞建筑工程有限公司</t>
  </si>
  <si>
    <t>学前教育</t>
  </si>
  <si>
    <r>
      <rPr>
        <sz val="11"/>
        <rFont val="仿宋_GB2312"/>
        <charset val="134"/>
      </rPr>
      <t>米易县城镇污水处理设施三推项目</t>
    </r>
  </si>
  <si>
    <t>四川省第四建筑有限公司</t>
  </si>
  <si>
    <t>盐边县</t>
  </si>
  <si>
    <t>盐边县2022年高标准农田建设项目</t>
  </si>
  <si>
    <t>盐边县农业农村局</t>
  </si>
  <si>
    <t>病险水库除险加固</t>
  </si>
  <si>
    <t>盐边县水利局</t>
  </si>
  <si>
    <t>小型水库安全运行（维修养护）</t>
  </si>
  <si>
    <t>小型水库安全运行（水情侦测设施）</t>
  </si>
  <si>
    <t>小型水库安全运行（安全监测设施）</t>
  </si>
  <si>
    <t>盐边站站前基础设施配套项目</t>
  </si>
  <si>
    <r>
      <rPr>
        <sz val="11"/>
        <color indexed="8"/>
        <rFont val="宋体"/>
        <charset val="134"/>
      </rPr>
      <t>盐边发展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集团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有限责任公司</t>
    </r>
  </si>
  <si>
    <t>盐边县城提升改造项目</t>
  </si>
  <si>
    <t>盐边发展（集团）有限责任公司</t>
  </si>
  <si>
    <t>盐边钒钛产业开发区钛材加工园基础设施项目二期工程</t>
  </si>
  <si>
    <r>
      <rPr>
        <b/>
        <sz val="16"/>
        <color theme="1"/>
        <rFont val="Times New Roman"/>
        <charset val="134"/>
      </rPr>
      <t>2022</t>
    </r>
    <r>
      <rPr>
        <b/>
        <sz val="16"/>
        <color theme="1"/>
        <rFont val="方正书宋_GBK"/>
        <charset val="134"/>
      </rPr>
      <t>年钒钛高新区一般公共预算收入执行表</t>
    </r>
  </si>
  <si>
    <t xml:space="preserve">         单位：万元，%</t>
  </si>
  <si>
    <r>
      <rPr>
        <b/>
        <sz val="11"/>
        <color theme="1"/>
        <rFont val="宋体"/>
        <charset val="134"/>
      </rPr>
      <t>预算科目</t>
    </r>
  </si>
  <si>
    <r>
      <rPr>
        <b/>
        <sz val="11"/>
        <color theme="1"/>
        <rFont val="宋体"/>
        <charset val="134"/>
      </rPr>
      <t>年初预算数</t>
    </r>
  </si>
  <si>
    <r>
      <rPr>
        <b/>
        <sz val="11"/>
        <color theme="1"/>
        <rFont val="宋体"/>
        <charset val="134"/>
      </rPr>
      <t>变动预算数</t>
    </r>
  </si>
  <si>
    <t>执行数</t>
  </si>
  <si>
    <t>为变动预算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</si>
  <si>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</si>
  <si>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</si>
  <si>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</si>
  <si>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</si>
  <si>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</si>
  <si>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</si>
  <si>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</si>
  <si>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</si>
  <si>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</si>
  <si>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</si>
  <si>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</si>
  <si>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</si>
  <si>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</si>
  <si>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</si>
  <si>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</si>
  <si>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</si>
  <si>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</si>
  <si>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</si>
  <si>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</si>
  <si>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</si>
  <si>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</si>
  <si>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</si>
  <si>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</si>
  <si>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</si>
  <si>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</si>
  <si>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</si>
  <si>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地方一般公共预算收入</t>
  </si>
  <si>
    <r>
      <rPr>
        <b/>
        <sz val="16"/>
        <color theme="1"/>
        <rFont val="Times New Roman"/>
        <charset val="134"/>
      </rPr>
      <t>2022</t>
    </r>
    <r>
      <rPr>
        <b/>
        <sz val="16"/>
        <color rgb="FF000000"/>
        <rFont val="宋体"/>
        <charset val="134"/>
      </rPr>
      <t>年钒钛高新区一般公共预算支出执行表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</si>
  <si>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书宋_GBK"/>
        <charset val="134"/>
      </rPr>
      <t>单位：万元，</t>
    </r>
    <r>
      <rPr>
        <sz val="11"/>
        <color theme="1"/>
        <rFont val="Times New Roman"/>
        <charset val="134"/>
      </rPr>
      <t>%</t>
    </r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</si>
  <si>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</si>
  <si>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</si>
  <si>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</si>
  <si>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</si>
  <si>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</si>
  <si>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</si>
  <si>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</si>
  <si>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</si>
  <si>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</si>
  <si>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</si>
  <si>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</si>
  <si>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</si>
  <si>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</si>
  <si>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</si>
  <si>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</si>
  <si>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</si>
  <si>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</si>
  <si>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</si>
  <si>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</si>
  <si>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</si>
  <si>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</si>
  <si>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</si>
  <si>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</si>
  <si>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</si>
  <si>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 xml:space="preserve"> 一般公共预算支出 </t>
  </si>
  <si>
    <t>2022年钒钛高新区一般公共预算收支平衡表</t>
  </si>
  <si>
    <t>项   目</t>
  </si>
  <si>
    <r>
      <rPr>
        <b/>
        <sz val="10"/>
        <rFont val="宋体"/>
        <charset val="134"/>
      </rPr>
      <t>一般公共预算收入</t>
    </r>
  </si>
  <si>
    <t>一般公共预算支出</t>
  </si>
  <si>
    <r>
      <rPr>
        <b/>
        <sz val="10"/>
        <rFont val="宋体"/>
        <charset val="134"/>
      </rPr>
      <t>上级补助收入</t>
    </r>
  </si>
  <si>
    <t>补助下级支出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</si>
  <si>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返还性收入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</si>
  <si>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方正书宋_GBK"/>
        <charset val="134"/>
      </rPr>
      <t>返还性支出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</si>
  <si>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一般性转移支付收入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</si>
  <si>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方正书宋_GBK"/>
        <charset val="134"/>
      </rPr>
      <t>一般性转移支付支出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</si>
  <si>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均衡性转移支付收入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</si>
  <si>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均衡性转移支付支出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</si>
  <si>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县级基本财力保障机制奖补资金收入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</si>
  <si>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县级基本财力保障机制奖补资金支出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</si>
  <si>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结算补助收入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</si>
  <si>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结算补助支出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</si>
  <si>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重点生态功能区转移支付收入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</si>
  <si>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重点生态功能区转移支付支出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</si>
  <si>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固定数额补助收入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</si>
  <si>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固定数额补助支出</t>
    </r>
  </si>
  <si>
    <r>
      <rPr>
        <sz val="10"/>
        <rFont val="Times New Roman"/>
        <charset val="134"/>
      </rPr>
      <t xml:space="preserve">        </t>
    </r>
    <r>
      <rPr>
        <sz val="10"/>
        <rFont val="方正书宋_GBK"/>
        <charset val="134"/>
      </rPr>
      <t>欠发达</t>
    </r>
    <r>
      <rPr>
        <sz val="10"/>
        <rFont val="宋体"/>
        <charset val="134"/>
      </rPr>
      <t>地区转移支付收入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</si>
  <si>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欠发达地区转移支付支出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</si>
  <si>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一般公共服务共同财政事权转移支付收入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</si>
  <si>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一般公共服务共同财政事权转移支付支出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</si>
  <si>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教育共同财政事权转移支付收入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</si>
  <si>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教育共同财政事权转移支付支出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</si>
  <si>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文化旅游体育与传媒共同财政事权转移支付收入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</si>
  <si>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文化旅游体育与传媒共同财政事权转移支付支出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</si>
  <si>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社会保障和就业共同财政事权转移支付收入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</si>
  <si>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社会保障和就业共同财政事权转移支付支出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</si>
  <si>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 xml:space="preserve">        </t>
    </r>
    <r>
      <rPr>
        <sz val="10"/>
        <rFont val="方正书宋_GBK"/>
        <charset val="134"/>
      </rPr>
      <t>医疗卫生共同财政事权转移支付收入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</si>
  <si>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医疗卫生共同财政事权转移支付支出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</si>
  <si>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农林水共同财政事权转移支付收入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</si>
  <si>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农林水共同财政事权转移支付支出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</si>
  <si>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交通运输共同财政事权转移支付收入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</si>
  <si>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交通运输共同财政事权转移支付支出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</si>
  <si>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金融共同财政事权转移支付收入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</si>
  <si>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金融共同财政事权转移支付支出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</si>
  <si>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住房保障共同财政事权转移支付收入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</si>
  <si>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住房保障共同财政事权转移支付支出</t>
    </r>
  </si>
  <si>
    <r>
      <rPr>
        <sz val="10"/>
        <rFont val="Times New Roman"/>
        <charset val="134"/>
      </rPr>
      <t xml:space="preserve">        </t>
    </r>
    <r>
      <rPr>
        <sz val="10"/>
        <rFont val="方正书宋_GBK"/>
        <charset val="134"/>
      </rPr>
      <t>灾害防治及应急管理共同财政事权转移支付收入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</si>
  <si>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灾害防治及应急管理共同财政事权转移支付支出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</si>
  <si>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其他退税减税降费转移支付收入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</si>
  <si>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其他退税减税降费转移支付支出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</si>
  <si>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其他一般性转移支付收入</t>
    </r>
  </si>
  <si>
    <r>
      <rPr>
        <sz val="10"/>
        <rFont val="Times New Roman"/>
        <charset val="134"/>
      </rPr>
      <t xml:space="preserve">         </t>
    </r>
    <r>
      <rPr>
        <sz val="10"/>
        <rFont val="方正书宋_GBK"/>
        <charset val="134"/>
      </rPr>
      <t>其他一般性转移支付支出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</si>
  <si>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专项转移支付收入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</si>
  <si>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方正书宋_GBK"/>
        <charset val="134"/>
      </rPr>
      <t>专项转移支付支出</t>
    </r>
  </si>
  <si>
    <t>下级上解收入</t>
  </si>
  <si>
    <t>上解上级支出</t>
  </si>
  <si>
    <r>
      <rPr>
        <b/>
        <sz val="10"/>
        <rFont val="宋体"/>
        <charset val="134"/>
      </rPr>
      <t>上年结余</t>
    </r>
  </si>
  <si>
    <r>
      <rPr>
        <b/>
        <sz val="10"/>
        <rFont val="宋体"/>
        <charset val="134"/>
      </rPr>
      <t>调入资金</t>
    </r>
    <r>
      <rPr>
        <b/>
        <sz val="10"/>
        <rFont val="Times New Roman"/>
        <charset val="134"/>
      </rPr>
      <t xml:space="preserve">   </t>
    </r>
  </si>
  <si>
    <t>调出资金</t>
  </si>
  <si>
    <r>
      <rPr>
        <b/>
        <sz val="10"/>
        <rFont val="宋体"/>
        <charset val="134"/>
      </rPr>
      <t>债务收入</t>
    </r>
  </si>
  <si>
    <t>债务还本支出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</si>
  <si>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地方政府债务收入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</si>
  <si>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方正书宋_GBK"/>
        <charset val="134"/>
      </rPr>
      <t>地方政府一般债务还本支出</t>
    </r>
  </si>
  <si>
    <r>
      <rPr>
        <b/>
        <sz val="10"/>
        <rFont val="宋体"/>
        <charset val="134"/>
      </rPr>
      <t>债务转贷收入</t>
    </r>
  </si>
  <si>
    <t>债务转贷支出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</si>
  <si>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地方政府一般债务转贷收入</t>
    </r>
  </si>
  <si>
    <r>
      <rPr>
        <sz val="10"/>
        <rFont val="Times New Roman"/>
        <charset val="134"/>
      </rPr>
      <t xml:space="preserve">    </t>
    </r>
    <r>
      <rPr>
        <sz val="10"/>
        <rFont val="方正书宋_GBK"/>
        <charset val="134"/>
      </rPr>
      <t>地方政府一般债券转贷支出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</si>
  <si>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地方政府一般债券转贷收入</t>
    </r>
  </si>
  <si>
    <r>
      <rPr>
        <sz val="10"/>
        <rFont val="Times New Roman"/>
        <charset val="134"/>
      </rPr>
      <t xml:space="preserve">    </t>
    </r>
    <r>
      <rPr>
        <sz val="10"/>
        <rFont val="方正书宋_GBK"/>
        <charset val="134"/>
      </rPr>
      <t>地方政府向外国政府借款转贷支出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</si>
  <si>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地方政府向外国政府借款转贷收入</t>
    </r>
  </si>
  <si>
    <r>
      <rPr>
        <sz val="10"/>
        <rFont val="Times New Roman"/>
        <charset val="134"/>
      </rPr>
      <t xml:space="preserve">    </t>
    </r>
    <r>
      <rPr>
        <sz val="10"/>
        <rFont val="方正书宋_GBK"/>
        <charset val="134"/>
      </rPr>
      <t>地方政府向国际组织借款转贷支出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</si>
  <si>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地方政府向国际组织借款转贷收入</t>
    </r>
  </si>
  <si>
    <r>
      <rPr>
        <sz val="10"/>
        <rFont val="Times New Roman"/>
        <charset val="134"/>
      </rPr>
      <t xml:space="preserve">    </t>
    </r>
    <r>
      <rPr>
        <sz val="10"/>
        <rFont val="方正书宋_GBK"/>
        <charset val="134"/>
      </rPr>
      <t>地方政府其他一般债务转贷支出</t>
    </r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</si>
  <si>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地方政府其他一般债务转贷收入</t>
    </r>
  </si>
  <si>
    <r>
      <rPr>
        <b/>
        <sz val="10"/>
        <rFont val="宋体"/>
        <charset val="134"/>
      </rPr>
      <t>动用预算稳定调节基金</t>
    </r>
  </si>
  <si>
    <t>安排预算稳定调节基金</t>
  </si>
  <si>
    <t>接受其他地区援助收入</t>
  </si>
  <si>
    <t>援助其他地区支出</t>
  </si>
  <si>
    <t>年终结余</t>
  </si>
  <si>
    <r>
      <rPr>
        <b/>
        <sz val="10"/>
        <rFont val="宋体"/>
        <charset val="134"/>
      </rPr>
      <t>收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入  总  计</t>
    </r>
  </si>
  <si>
    <t>支  出  总  计</t>
  </si>
  <si>
    <r>
      <rPr>
        <b/>
        <sz val="16"/>
        <rFont val="Times New Roman"/>
        <charset val="134"/>
      </rPr>
      <t>2022</t>
    </r>
    <r>
      <rPr>
        <b/>
        <sz val="16"/>
        <rFont val="方正书宋_GBK"/>
        <charset val="134"/>
      </rPr>
      <t>年钒钛高新区一般公共预算经济分类支出执行表</t>
    </r>
  </si>
  <si>
    <r>
      <rPr>
        <sz val="11"/>
        <color theme="1"/>
        <rFont val="方正书宋_GBK"/>
        <charset val="134"/>
      </rPr>
      <t>单位：万元，</t>
    </r>
    <r>
      <rPr>
        <sz val="11"/>
        <color theme="1"/>
        <rFont val="Times New Roman"/>
        <charset val="134"/>
      </rPr>
      <t>%</t>
    </r>
  </si>
  <si>
    <r>
      <rPr>
        <b/>
        <sz val="12"/>
        <rFont val="宋体"/>
        <charset val="134"/>
      </rPr>
      <t>预算科目</t>
    </r>
  </si>
  <si>
    <t>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</si>
  <si>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</si>
  <si>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</si>
  <si>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</si>
  <si>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</si>
  <si>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>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</si>
  <si>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</si>
  <si>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</si>
  <si>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</si>
  <si>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</si>
  <si>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</si>
  <si>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</si>
  <si>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</si>
  <si>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</si>
  <si>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</si>
  <si>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</si>
  <si>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</si>
  <si>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</si>
  <si>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</si>
  <si>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</si>
  <si>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</si>
  <si>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</si>
  <si>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</si>
  <si>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</si>
  <si>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机关资本性支出（二）</t>
  </si>
  <si>
    <t>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</si>
  <si>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</si>
  <si>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</si>
  <si>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</si>
  <si>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对事业单位资本性补助</t>
  </si>
  <si>
    <t xml:space="preserve">    资本性支出（一）</t>
  </si>
  <si>
    <t xml:space="preserve">    资本性支出（二）</t>
  </si>
  <si>
    <t>对企业补助</t>
  </si>
  <si>
    <t xml:space="preserve">    费用补贴</t>
  </si>
  <si>
    <t xml:space="preserve">    利息补贴</t>
  </si>
  <si>
    <t xml:space="preserve">    其他对企业补助</t>
  </si>
  <si>
    <t>对企业资本性支出</t>
  </si>
  <si>
    <t xml:space="preserve">    对企业资本性支出（一）</t>
  </si>
  <si>
    <t xml:space="preserve">    对企业资本性支出（二）</t>
  </si>
  <si>
    <t>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</si>
  <si>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</si>
  <si>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</si>
  <si>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</si>
  <si>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</si>
  <si>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</si>
  <si>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对社会保障基金补助</t>
  </si>
  <si>
    <t xml:space="preserve">    对社会保险基金补助</t>
  </si>
  <si>
    <t xml:space="preserve">    补充全国社会保障基金</t>
  </si>
  <si>
    <t>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</si>
  <si>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</si>
  <si>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</si>
  <si>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</si>
  <si>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</si>
  <si>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</si>
  <si>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</si>
  <si>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</si>
  <si>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</si>
  <si>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</si>
  <si>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r>
      <rPr>
        <b/>
        <sz val="18"/>
        <rFont val="Times New Roman"/>
        <charset val="134"/>
      </rPr>
      <t>2022</t>
    </r>
    <r>
      <rPr>
        <b/>
        <sz val="18"/>
        <rFont val="方正书宋_GBK"/>
        <charset val="134"/>
      </rPr>
      <t>年钒钛高新区一般公共预算经济分类（基本）支出执行表</t>
    </r>
  </si>
  <si>
    <t>科目</t>
  </si>
  <si>
    <t>年初预算数</t>
  </si>
  <si>
    <t>变动预算数</t>
  </si>
  <si>
    <r>
      <rPr>
        <b/>
        <sz val="16"/>
        <color theme="1"/>
        <rFont val="Times New Roman"/>
        <charset val="134"/>
      </rPr>
      <t>2022</t>
    </r>
    <r>
      <rPr>
        <b/>
        <sz val="16"/>
        <color rgb="FF000000"/>
        <rFont val="宋体"/>
        <charset val="134"/>
      </rPr>
      <t>年钒钛高新区政府性基金预算收入执行表</t>
    </r>
  </si>
  <si>
    <r>
      <rPr>
        <sz val="11"/>
        <color theme="1"/>
        <rFont val="Times New Roman"/>
        <charset val="134"/>
      </rPr>
      <t xml:space="preserve">                   </t>
    </r>
    <r>
      <rPr>
        <sz val="11"/>
        <color indexed="8"/>
        <rFont val="宋体"/>
        <charset val="134"/>
      </rPr>
      <t>单位</t>
    </r>
    <r>
      <rPr>
        <sz val="11"/>
        <color theme="1"/>
        <rFont val="Times New Roman"/>
        <charset val="134"/>
      </rPr>
      <t>:</t>
    </r>
    <r>
      <rPr>
        <sz val="11"/>
        <color indexed="8"/>
        <rFont val="宋体"/>
        <charset val="134"/>
      </rPr>
      <t>万元，</t>
    </r>
    <r>
      <rPr>
        <sz val="11"/>
        <color theme="1"/>
        <rFont val="Times New Roman"/>
        <charset val="134"/>
      </rPr>
      <t>%</t>
    </r>
  </si>
  <si>
    <r>
      <rPr>
        <b/>
        <sz val="11"/>
        <rFont val="宋体"/>
        <charset val="134"/>
      </rPr>
      <t>预算科目</t>
    </r>
  </si>
  <si>
    <r>
      <rPr>
        <b/>
        <sz val="11"/>
        <rFont val="宋体"/>
        <charset val="134"/>
      </rPr>
      <t>年初预算数</t>
    </r>
  </si>
  <si>
    <r>
      <rPr>
        <b/>
        <sz val="11"/>
        <rFont val="宋体"/>
        <charset val="134"/>
      </rPr>
      <t>变动预算数</t>
    </r>
  </si>
  <si>
    <r>
      <rPr>
        <sz val="11"/>
        <rFont val="宋体"/>
        <charset val="134"/>
      </rPr>
      <t>国有土地收益基金收入</t>
    </r>
  </si>
  <si>
    <r>
      <rPr>
        <sz val="11"/>
        <rFont val="宋体"/>
        <charset val="134"/>
      </rPr>
      <t>农业土地开发资金收入</t>
    </r>
  </si>
  <si>
    <r>
      <rPr>
        <sz val="11"/>
        <rFont val="宋体"/>
        <charset val="134"/>
      </rPr>
      <t>国有土地使用权出让收入</t>
    </r>
  </si>
  <si>
    <r>
      <rPr>
        <sz val="11"/>
        <rFont val="宋体"/>
        <charset val="134"/>
      </rPr>
      <t>城市基础设施配套费收入</t>
    </r>
  </si>
  <si>
    <r>
      <rPr>
        <sz val="11"/>
        <rFont val="宋体"/>
        <charset val="134"/>
      </rPr>
      <t>污水处理费收入</t>
    </r>
  </si>
  <si>
    <r>
      <rPr>
        <sz val="11"/>
        <rFont val="宋体"/>
        <charset val="134"/>
      </rPr>
      <t>其他政府性基金收入</t>
    </r>
  </si>
  <si>
    <t>政府性基金预算收入</t>
  </si>
  <si>
    <r>
      <rPr>
        <b/>
        <sz val="16"/>
        <color theme="1"/>
        <rFont val="Times New Roman"/>
        <charset val="134"/>
      </rPr>
      <t>2022</t>
    </r>
    <r>
      <rPr>
        <b/>
        <sz val="16"/>
        <color rgb="FF000000"/>
        <rFont val="宋体"/>
        <charset val="134"/>
      </rPr>
      <t>年钒钛高新区政府性基金预算支出执行表</t>
    </r>
  </si>
  <si>
    <t>预算科目</t>
  </si>
  <si>
    <r>
      <rPr>
        <b/>
        <sz val="10"/>
        <rFont val="宋体"/>
        <charset val="134"/>
      </rPr>
      <t>科学技术支出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</si>
  <si>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核电站乏燃料处理处置基金支出</t>
    </r>
  </si>
  <si>
    <r>
      <rPr>
        <b/>
        <sz val="10"/>
        <rFont val="宋体"/>
        <charset val="134"/>
      </rPr>
      <t>文化旅游体育与传媒支出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</si>
  <si>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国家电影事业发展专项资金安排的支出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</si>
  <si>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旅游发展基金支出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</si>
  <si>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国家电影事业发展专项资金对应专项债务收入安排的支出</t>
    </r>
  </si>
  <si>
    <r>
      <rPr>
        <b/>
        <sz val="10"/>
        <rFont val="宋体"/>
        <charset val="134"/>
      </rPr>
      <t>社会保障和就业支出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</si>
  <si>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大中型水库移民后期扶持基金支出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</si>
  <si>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小型水库移民扶助基金安排的支出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</si>
  <si>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小型水库移民扶助基金对应专项债务收入安排的支出</t>
    </r>
  </si>
  <si>
    <r>
      <rPr>
        <b/>
        <sz val="10"/>
        <rFont val="宋体"/>
        <charset val="134"/>
      </rPr>
      <t>节能环保支出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</si>
  <si>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可再生能源电价附加收入安排的支出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</si>
  <si>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废弃电器电子产品处理基金支出</t>
    </r>
  </si>
  <si>
    <r>
      <rPr>
        <b/>
        <sz val="10"/>
        <rFont val="宋体"/>
        <charset val="134"/>
      </rPr>
      <t>城乡社区支出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</si>
  <si>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国有土地使用权出让收入及对应专项债务收入安排的支出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</si>
  <si>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征地和拆迁补偿支出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</si>
  <si>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土地开发支出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</si>
  <si>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城市建设支出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</si>
  <si>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农村基础设施建设支出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</si>
  <si>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补助被征地农民支出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</si>
  <si>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土地出让业务支出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</si>
  <si>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廉租住房支出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</si>
  <si>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支付破产或改制企业职工安置费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</si>
  <si>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棚户区改造支出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</si>
  <si>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公共租赁住房支出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</si>
  <si>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保障性住房租金补贴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</si>
  <si>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其他国有土地使用权出让收入安排的支出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</si>
  <si>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国有土地收益基金安排的支出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</si>
  <si>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农业土地开发资金安排的支出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</si>
  <si>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城市基础设施配套费安排的支出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</si>
  <si>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污水处理费安排的支出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</si>
  <si>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土地储备专项债券收入安排的支出</t>
    </r>
    <r>
      <rPr>
        <b/>
        <sz val="10"/>
        <rFont val="Times New Roman"/>
        <charset val="134"/>
      </rPr>
      <t xml:space="preserve">  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</si>
  <si>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棚户区改造专项债券收入安排的支出</t>
    </r>
    <r>
      <rPr>
        <b/>
        <sz val="10"/>
        <rFont val="Times New Roman"/>
        <charset val="134"/>
      </rPr>
      <t xml:space="preserve">  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</si>
  <si>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城市基础设施配套费对应专项债务收入安排的支出</t>
    </r>
    <r>
      <rPr>
        <b/>
        <sz val="10"/>
        <rFont val="Times New Roman"/>
        <charset val="134"/>
      </rPr>
      <t xml:space="preserve">  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</si>
  <si>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污水处理费对应专项债务收入安排的支出</t>
    </r>
    <r>
      <rPr>
        <b/>
        <sz val="10"/>
        <rFont val="Times New Roman"/>
        <charset val="134"/>
      </rPr>
      <t xml:space="preserve">  </t>
    </r>
  </si>
  <si>
    <r>
      <rPr>
        <b/>
        <sz val="10"/>
        <rFont val="宋体"/>
        <charset val="134"/>
      </rPr>
      <t>农林水支出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</si>
  <si>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大中型水库库区基金安排的支出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</si>
  <si>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三峡水库库区基金支出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</si>
  <si>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国家重大水利工程建设基金安排的支出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</si>
  <si>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大中型水库库区基金对应专项债务收入安排的支出</t>
    </r>
    <r>
      <rPr>
        <b/>
        <sz val="10"/>
        <rFont val="Times New Roman"/>
        <charset val="134"/>
      </rPr>
      <t xml:space="preserve">  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</si>
  <si>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国家重大水利工程建设基金对应专项债务收入安排的支出</t>
    </r>
    <r>
      <rPr>
        <b/>
        <sz val="10"/>
        <rFont val="Times New Roman"/>
        <charset val="134"/>
      </rPr>
      <t xml:space="preserve">  </t>
    </r>
  </si>
  <si>
    <r>
      <rPr>
        <b/>
        <sz val="10"/>
        <rFont val="宋体"/>
        <charset val="134"/>
      </rPr>
      <t>交通运输支出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</si>
  <si>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海南省高等级公路车辆通行附加费安排的支出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</si>
  <si>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车辆通行费安排的支出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</si>
  <si>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港口建设费安排的支出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</si>
  <si>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铁路建设基金支出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</si>
  <si>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船舶油污损害赔偿基金支出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</si>
  <si>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民航发展基金支出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</si>
  <si>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海南省高等级公路车辆通行附加费对应专项债务收入安排的支出</t>
    </r>
    <r>
      <rPr>
        <b/>
        <sz val="10"/>
        <rFont val="Times New Roman"/>
        <charset val="134"/>
      </rPr>
      <t xml:space="preserve">  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</si>
  <si>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政府收费公路专项债券收入安排的支出</t>
    </r>
    <r>
      <rPr>
        <b/>
        <sz val="10"/>
        <rFont val="Times New Roman"/>
        <charset val="134"/>
      </rPr>
      <t xml:space="preserve">  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</si>
  <si>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车辆通行费对应专项债务收入安排的支出</t>
    </r>
    <r>
      <rPr>
        <b/>
        <sz val="10"/>
        <rFont val="Times New Roman"/>
        <charset val="134"/>
      </rPr>
      <t xml:space="preserve">  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</si>
  <si>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港口建设费对应专项债务收入安排的支出</t>
    </r>
    <r>
      <rPr>
        <b/>
        <sz val="10"/>
        <rFont val="Times New Roman"/>
        <charset val="134"/>
      </rPr>
      <t xml:space="preserve">  </t>
    </r>
  </si>
  <si>
    <r>
      <rPr>
        <b/>
        <sz val="10"/>
        <rFont val="宋体"/>
        <charset val="134"/>
      </rPr>
      <t>资源勘探信息等支出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</si>
  <si>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农网还贷资金支出</t>
    </r>
  </si>
  <si>
    <r>
      <rPr>
        <b/>
        <sz val="10"/>
        <rFont val="宋体"/>
        <charset val="134"/>
      </rPr>
      <t>金融支出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</si>
  <si>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金融调控支出</t>
    </r>
  </si>
  <si>
    <r>
      <rPr>
        <b/>
        <sz val="10"/>
        <rFont val="宋体"/>
        <charset val="134"/>
      </rPr>
      <t>其他支出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</si>
  <si>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其他政府性基金及对应专项债务收入安排的支出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</si>
  <si>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其他政府性基金安排的支出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</si>
  <si>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其他地方自行试点项目收益专项债券收入安排的支出</t>
    </r>
    <r>
      <rPr>
        <sz val="10"/>
        <rFont val="Times New Roman"/>
        <charset val="134"/>
      </rPr>
      <t xml:space="preserve">  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</si>
  <si>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其他政府性基金债务收入安排的支出</t>
    </r>
    <r>
      <rPr>
        <sz val="10"/>
        <rFont val="Times New Roman"/>
        <charset val="134"/>
      </rPr>
      <t xml:space="preserve">  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</si>
  <si>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彩票发行销售机构业务费安排的支出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</si>
  <si>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彩票公益金安排的支出</t>
    </r>
  </si>
  <si>
    <r>
      <rPr>
        <b/>
        <sz val="10"/>
        <rFont val="宋体"/>
        <charset val="134"/>
      </rPr>
      <t>债务付息支出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</si>
  <si>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地方政府专项债务付息支出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</si>
  <si>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国有土地使用权出让金债务付息支出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</si>
  <si>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其他政府性基金债务付息支出</t>
    </r>
  </si>
  <si>
    <r>
      <rPr>
        <b/>
        <sz val="10"/>
        <rFont val="宋体"/>
        <charset val="134"/>
      </rPr>
      <t>债务发行费用支出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</si>
  <si>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地方政府专项债务发行费用支出</t>
    </r>
  </si>
  <si>
    <r>
      <rPr>
        <b/>
        <sz val="10"/>
        <rFont val="宋体"/>
        <charset val="134"/>
      </rPr>
      <t>抗疫特别国债安排的支出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</si>
  <si>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基础设施建设</t>
    </r>
  </si>
  <si>
    <t>政府性基金预算支出</t>
  </si>
  <si>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年钒钛高新区政府性基金预算收支平衡表</t>
    </r>
  </si>
  <si>
    <r>
      <rPr>
        <sz val="11"/>
        <rFont val="宋体"/>
        <charset val="134"/>
      </rPr>
      <t>单位：万元</t>
    </r>
  </si>
  <si>
    <r>
      <rPr>
        <sz val="11"/>
        <rFont val="宋体"/>
        <charset val="134"/>
      </rPr>
      <t>政府性基金预算收入</t>
    </r>
  </si>
  <si>
    <r>
      <rPr>
        <sz val="11"/>
        <rFont val="宋体"/>
        <charset val="134"/>
      </rPr>
      <t>政府性基金预算支出</t>
    </r>
  </si>
  <si>
    <r>
      <rPr>
        <sz val="11"/>
        <rFont val="宋体"/>
        <charset val="134"/>
      </rPr>
      <t>政府性基金预算上级补助收入</t>
    </r>
  </si>
  <si>
    <r>
      <rPr>
        <sz val="11"/>
        <rFont val="宋体"/>
        <charset val="134"/>
      </rPr>
      <t>政府性基金预算补助下级支出</t>
    </r>
  </si>
  <si>
    <r>
      <rPr>
        <sz val="11"/>
        <rFont val="宋体"/>
        <charset val="134"/>
      </rPr>
      <t>政府性基金预算下级上解收入</t>
    </r>
  </si>
  <si>
    <r>
      <rPr>
        <sz val="11"/>
        <rFont val="宋体"/>
        <charset val="134"/>
      </rPr>
      <t>政府性基金预算上解上级支出</t>
    </r>
  </si>
  <si>
    <r>
      <rPr>
        <sz val="11"/>
        <rFont val="宋体"/>
        <charset val="134"/>
      </rPr>
      <t>政府性基金预算上年结余</t>
    </r>
  </si>
  <si>
    <r>
      <rPr>
        <sz val="11"/>
        <rFont val="宋体"/>
        <charset val="134"/>
      </rPr>
      <t>政府性基金预算调入资金</t>
    </r>
  </si>
  <si>
    <r>
      <rPr>
        <sz val="11"/>
        <rFont val="宋体"/>
        <charset val="134"/>
      </rPr>
      <t>政府性基金预算调出资金</t>
    </r>
  </si>
  <si>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一般公共预算调入</t>
    </r>
  </si>
  <si>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其他调入资金</t>
    </r>
  </si>
  <si>
    <r>
      <rPr>
        <sz val="11"/>
        <rFont val="宋体"/>
        <charset val="134"/>
      </rPr>
      <t>债务收入</t>
    </r>
  </si>
  <si>
    <r>
      <rPr>
        <sz val="11"/>
        <rFont val="宋体"/>
        <charset val="134"/>
      </rPr>
      <t>债务还本支出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</si>
  <si>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地方政府专项债务还本支出</t>
    </r>
  </si>
  <si>
    <r>
      <rPr>
        <sz val="11"/>
        <rFont val="宋体"/>
        <charset val="134"/>
      </rPr>
      <t>债务转贷收入</t>
    </r>
  </si>
  <si>
    <r>
      <rPr>
        <sz val="11"/>
        <rFont val="宋体"/>
        <charset val="134"/>
      </rPr>
      <t>债务转贷支出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</si>
  <si>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地方政府专项债务转贷收入</t>
    </r>
  </si>
  <si>
    <r>
      <rPr>
        <sz val="11"/>
        <rFont val="宋体"/>
        <charset val="134"/>
      </rPr>
      <t>政府性基金预算年终结余</t>
    </r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</si>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</sst>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5">
    <numFmt numFmtId="176" formatCode="#,##0_ "/>
    <numFmt numFmtId="177" formatCode="_ * #,##0.0000_ ;_ * \-#,##0.0000_ ;_ * &quot;-&quot;??.00_ ;_ @_ "/>
    <numFmt numFmtId="178" formatCode="0.00_ "/>
    <numFmt numFmtId="179" formatCode="0.0000"/>
    <numFmt numFmtId="180" formatCode="0_ "/>
    <numFmt numFmtId="181" formatCode="0.0%"/>
    <numFmt numFmtId="182" formatCode="_ * #,##0.0_ ;_ * \-#,##0.0_ ;_ * &quot;-&quot;??_ ;_ @_ "/>
    <numFmt numFmtId="183" formatCode="#,##0.0_ "/>
    <numFmt numFmtId="43" formatCode="_ * #,##0.00_ ;_ * \-#,##0.00_ ;_ * &quot;-&quot;??_ ;_ @_ "/>
    <numFmt numFmtId="42" formatCode="_ &quot;￥&quot;* #,##0_ ;_ &quot;￥&quot;* \-#,##0_ ;_ &quot;￥&quot;* &quot;-&quot;_ ;_ @_ "/>
    <numFmt numFmtId="184" formatCode="0.0"/>
    <numFmt numFmtId="185" formatCode="_ * #,##0_ ;_ * \-#,##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86" formatCode="#,##0.0"/>
  </numFmts>
  <fonts count="8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Times New Roman"/>
      <charset val="134"/>
    </font>
    <font>
      <sz val="11"/>
      <name val="Times New Roman"/>
      <charset val="134"/>
    </font>
    <font>
      <b/>
      <sz val="11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b/>
      <sz val="12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18"/>
      <name val="Times New Roman"/>
      <charset val="134"/>
    </font>
    <font>
      <sz val="11"/>
      <color theme="1"/>
      <name val="方正书宋_GBK"/>
      <charset val="134"/>
    </font>
    <font>
      <b/>
      <sz val="11"/>
      <name val="方正书宋_GBK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方正书宋_GBK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b/>
      <sz val="12"/>
      <color theme="1"/>
      <name val="Times New Roman"/>
      <charset val="134"/>
    </font>
    <font>
      <b/>
      <sz val="16"/>
      <color indexed="8"/>
      <name val="Times New Roman"/>
      <charset val="134"/>
    </font>
    <font>
      <sz val="12"/>
      <color indexed="8"/>
      <name val="SimHei"/>
      <charset val="134"/>
    </font>
    <font>
      <sz val="12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1"/>
      <color rgb="FF000000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2"/>
      <color indexed="8"/>
      <name val="SimSun"/>
      <charset val="134"/>
    </font>
    <font>
      <sz val="12"/>
      <color indexed="8"/>
      <name val="宋体"/>
      <charset val="134"/>
    </font>
    <font>
      <sz val="11"/>
      <color indexed="8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charset val="134"/>
    </font>
    <font>
      <sz val="12"/>
      <color indexed="8"/>
      <name val="Times New Roman"/>
      <charset val="134"/>
    </font>
    <font>
      <b/>
      <sz val="12"/>
      <color indexed="8"/>
      <name val="宋体"/>
      <charset val="134"/>
    </font>
    <font>
      <sz val="16"/>
      <color indexed="8"/>
      <name val="Times New Roman"/>
      <charset val="134"/>
    </font>
    <font>
      <b/>
      <sz val="12"/>
      <color indexed="8"/>
      <name val="Times New Roman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rgb="FF000000"/>
      <name val="宋体"/>
      <charset val="134"/>
    </font>
    <font>
      <b/>
      <sz val="18"/>
      <name val="方正书宋_GBK"/>
      <charset val="134"/>
    </font>
    <font>
      <b/>
      <sz val="16"/>
      <name val="方正书宋_GBK"/>
      <charset val="134"/>
    </font>
    <font>
      <b/>
      <sz val="12"/>
      <name val="宋体"/>
      <charset val="134"/>
    </font>
    <font>
      <b/>
      <sz val="10"/>
      <name val="方正书宋_GBK"/>
      <charset val="134"/>
    </font>
    <font>
      <sz val="10"/>
      <name val="方正书宋_GBK"/>
      <charset val="134"/>
    </font>
    <font>
      <b/>
      <sz val="16"/>
      <color theme="1"/>
      <name val="方正书宋_GBK"/>
      <charset val="134"/>
    </font>
    <font>
      <b/>
      <sz val="16"/>
      <color indexed="8"/>
      <name val="宋体"/>
      <charset val="134"/>
    </font>
    <font>
      <sz val="11"/>
      <name val="仿宋_GB2312"/>
      <charset val="134"/>
    </font>
    <font>
      <b/>
      <sz val="11"/>
      <color indexed="8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5" borderId="0" applyNumberFormat="false" applyBorder="false" applyAlignment="false" applyProtection="false">
      <alignment vertical="center"/>
    </xf>
    <xf numFmtId="0" fontId="55" fillId="21" borderId="0" applyNumberFormat="false" applyBorder="false" applyAlignment="false" applyProtection="false">
      <alignment vertical="center"/>
    </xf>
    <xf numFmtId="0" fontId="62" fillId="10" borderId="16" applyNumberFormat="false" applyAlignment="false" applyProtection="false">
      <alignment vertical="center"/>
    </xf>
    <xf numFmtId="0" fontId="63" fillId="19" borderId="17" applyNumberFormat="false" applyAlignment="false" applyProtection="false">
      <alignment vertical="center"/>
    </xf>
    <xf numFmtId="0" fontId="6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7" fillId="0" borderId="13" applyNumberFormat="false" applyFill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0" fontId="57" fillId="0" borderId="13" applyNumberFormat="false" applyFill="false" applyAlignment="false" applyProtection="false">
      <alignment vertical="center"/>
    </xf>
    <xf numFmtId="0" fontId="55" fillId="7" borderId="0" applyNumberFormat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55" fillId="14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51" fillId="5" borderId="0" applyNumberFormat="false" applyBorder="false" applyAlignment="false" applyProtection="false">
      <alignment vertical="center"/>
    </xf>
    <xf numFmtId="0" fontId="61" fillId="0" borderId="14" applyNumberFormat="false" applyFill="false" applyAlignment="false" applyProtection="false">
      <alignment vertical="center"/>
    </xf>
    <xf numFmtId="0" fontId="53" fillId="0" borderId="11" applyNumberFormat="false" applyFill="false" applyAlignment="false" applyProtection="false">
      <alignment vertical="center"/>
    </xf>
    <xf numFmtId="0" fontId="55" fillId="8" borderId="0" applyNumberFormat="false" applyBorder="false" applyAlignment="false" applyProtection="false">
      <alignment vertical="center"/>
    </xf>
    <xf numFmtId="0" fontId="55" fillId="27" borderId="0" applyNumberFormat="false" applyBorder="false" applyAlignment="false" applyProtection="false">
      <alignment vertical="center"/>
    </xf>
    <xf numFmtId="0" fontId="51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55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6" fillId="0" borderId="18" applyNumberFormat="false" applyFill="false" applyAlignment="false" applyProtection="false">
      <alignment vertical="center"/>
    </xf>
    <xf numFmtId="0" fontId="61" fillId="0" borderId="0" applyNumberFormat="false" applyFill="false" applyBorder="false" applyAlignment="false" applyProtection="false">
      <alignment vertical="center"/>
    </xf>
    <xf numFmtId="0" fontId="55" fillId="25" borderId="0" applyNumberFormat="false" applyBorder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55" fillId="24" borderId="0" applyNumberFormat="false" applyBorder="false" applyAlignment="false" applyProtection="false">
      <alignment vertical="center"/>
    </xf>
    <xf numFmtId="0" fontId="1" fillId="16" borderId="15" applyNumberFormat="false" applyFont="false" applyAlignment="false" applyProtection="false">
      <alignment vertical="center"/>
    </xf>
    <xf numFmtId="0" fontId="51" fillId="29" borderId="0" applyNumberFormat="false" applyBorder="false" applyAlignment="false" applyProtection="false">
      <alignment vertical="center"/>
    </xf>
    <xf numFmtId="0" fontId="69" fillId="32" borderId="0" applyNumberFormat="false" applyBorder="false" applyAlignment="false" applyProtection="false">
      <alignment vertical="center"/>
    </xf>
    <xf numFmtId="0" fontId="55" fillId="12" borderId="0" applyNumberFormat="false" applyBorder="false" applyAlignment="false" applyProtection="false">
      <alignment vertical="center"/>
    </xf>
    <xf numFmtId="0" fontId="68" fillId="30" borderId="0" applyNumberFormat="false" applyBorder="false" applyAlignment="false" applyProtection="false">
      <alignment vertical="center"/>
    </xf>
    <xf numFmtId="0" fontId="59" fillId="10" borderId="12" applyNumberFormat="false" applyAlignment="false" applyProtection="false">
      <alignment vertical="center"/>
    </xf>
    <xf numFmtId="0" fontId="51" fillId="11" borderId="0" applyNumberFormat="false" applyBorder="false" applyAlignment="false" applyProtection="false">
      <alignment vertical="center"/>
    </xf>
    <xf numFmtId="0" fontId="51" fillId="9" borderId="0" applyNumberFormat="false" applyBorder="false" applyAlignment="false" applyProtection="false">
      <alignment vertical="center"/>
    </xf>
    <xf numFmtId="0" fontId="51" fillId="26" borderId="0" applyNumberFormat="false" applyBorder="false" applyAlignment="false" applyProtection="false">
      <alignment vertical="center"/>
    </xf>
    <xf numFmtId="0" fontId="51" fillId="31" borderId="0" applyNumberFormat="false" applyBorder="false" applyAlignment="false" applyProtection="false">
      <alignment vertical="center"/>
    </xf>
    <xf numFmtId="0" fontId="51" fillId="33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51" fillId="4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51" fillId="20" borderId="0" applyNumberFormat="false" applyBorder="false" applyAlignment="false" applyProtection="false">
      <alignment vertical="center"/>
    </xf>
    <xf numFmtId="0" fontId="55" fillId="17" borderId="0" applyNumberFormat="false" applyBorder="false" applyAlignment="false" applyProtection="false">
      <alignment vertical="center"/>
    </xf>
    <xf numFmtId="0" fontId="54" fillId="6" borderId="12" applyNumberFormat="false" applyAlignment="false" applyProtection="false">
      <alignment vertical="center"/>
    </xf>
    <xf numFmtId="0" fontId="55" fillId="18" borderId="0" applyNumberFormat="false" applyBorder="false" applyAlignment="false" applyProtection="false">
      <alignment vertical="center"/>
    </xf>
    <xf numFmtId="0" fontId="51" fillId="3" borderId="0" applyNumberFormat="false" applyBorder="false" applyAlignment="false" applyProtection="false">
      <alignment vertical="center"/>
    </xf>
    <xf numFmtId="0" fontId="55" fillId="28" borderId="0" applyNumberFormat="false" applyBorder="false" applyAlignment="false" applyProtection="false">
      <alignment vertical="center"/>
    </xf>
  </cellStyleXfs>
  <cellXfs count="170">
    <xf numFmtId="0" fontId="0" fillId="0" borderId="0" xfId="0" applyAlignment="true"/>
    <xf numFmtId="0" fontId="1" fillId="0" borderId="0" xfId="0" applyFont="true" applyFill="true" applyBorder="true" applyAlignment="true"/>
    <xf numFmtId="0" fontId="2" fillId="0" borderId="0" xfId="0" applyNumberFormat="true" applyFont="true" applyFill="true" applyBorder="true" applyAlignment="true" applyProtection="true">
      <alignment horizontal="center" vertical="center"/>
    </xf>
    <xf numFmtId="0" fontId="3" fillId="0" borderId="1" xfId="0" applyNumberFormat="true" applyFont="true" applyFill="true" applyBorder="true" applyAlignment="true" applyProtection="true">
      <alignment horizontal="right" vertical="center"/>
    </xf>
    <xf numFmtId="0" fontId="4" fillId="0" borderId="2" xfId="0" applyNumberFormat="true" applyFont="true" applyFill="true" applyBorder="true" applyAlignment="true" applyProtection="true">
      <alignment horizontal="center" vertical="center"/>
    </xf>
    <xf numFmtId="0" fontId="3" fillId="0" borderId="2" xfId="0" applyNumberFormat="true" applyFont="true" applyFill="true" applyBorder="true" applyAlignment="true" applyProtection="true">
      <alignment vertical="center"/>
    </xf>
    <xf numFmtId="185" fontId="5" fillId="0" borderId="2" xfId="24" applyNumberFormat="true" applyFont="true" applyFill="true" applyBorder="true" applyAlignment="true" applyProtection="true">
      <alignment horizontal="right" vertical="center"/>
    </xf>
    <xf numFmtId="0" fontId="6" fillId="0" borderId="2" xfId="0" applyFont="true" applyFill="true" applyBorder="true" applyAlignment="true"/>
    <xf numFmtId="185" fontId="7" fillId="0" borderId="2" xfId="24" applyNumberFormat="true" applyFont="true" applyFill="true" applyBorder="true" applyAlignment="true" applyProtection="true">
      <alignment horizontal="right" vertical="center"/>
    </xf>
    <xf numFmtId="185" fontId="1" fillId="0" borderId="0" xfId="0" applyNumberFormat="true" applyFont="true" applyFill="true" applyBorder="true" applyAlignment="true"/>
    <xf numFmtId="0" fontId="8" fillId="0" borderId="0" xfId="0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horizontal="right" vertical="center"/>
    </xf>
    <xf numFmtId="0" fontId="8" fillId="0" borderId="0" xfId="0" applyFont="true" applyFill="true" applyBorder="true" applyAlignment="true">
      <alignment horizontal="center" vertical="center"/>
    </xf>
    <xf numFmtId="185" fontId="8" fillId="0" borderId="0" xfId="24" applyNumberFormat="true" applyFont="true" applyFill="true" applyAlignment="true">
      <alignment vertical="center"/>
    </xf>
    <xf numFmtId="0" fontId="9" fillId="0" borderId="0" xfId="0" applyFont="true" applyFill="true" applyBorder="true" applyAlignment="true">
      <alignment horizontal="center" vertical="center"/>
    </xf>
    <xf numFmtId="185" fontId="8" fillId="0" borderId="0" xfId="24" applyNumberFormat="true" applyFont="true" applyFill="true" applyAlignment="true">
      <alignment horizontal="right" vertical="center"/>
    </xf>
    <xf numFmtId="0" fontId="8" fillId="0" borderId="1" xfId="0" applyFont="true" applyFill="true" applyBorder="true" applyAlignment="true">
      <alignment horizontal="right" vertical="center"/>
    </xf>
    <xf numFmtId="0" fontId="10" fillId="0" borderId="2" xfId="0" applyFont="true" applyFill="true" applyBorder="true" applyAlignment="true">
      <alignment horizontal="center" vertical="center"/>
    </xf>
    <xf numFmtId="0" fontId="11" fillId="0" borderId="2" xfId="0" applyNumberFormat="true" applyFont="true" applyFill="true" applyBorder="true" applyAlignment="true" applyProtection="true">
      <alignment horizontal="center" vertical="center"/>
    </xf>
    <xf numFmtId="0" fontId="12" fillId="0" borderId="2" xfId="0" applyNumberFormat="true" applyFont="true" applyFill="true" applyBorder="true" applyAlignment="true" applyProtection="true">
      <alignment vertical="center"/>
    </xf>
    <xf numFmtId="3" fontId="3" fillId="0" borderId="2" xfId="0" applyNumberFormat="true" applyFont="true" applyFill="true" applyBorder="true" applyAlignment="true" applyProtection="true">
      <alignment horizontal="right" vertical="center"/>
    </xf>
    <xf numFmtId="3" fontId="11" fillId="0" borderId="2" xfId="0" applyNumberFormat="true" applyFont="true" applyFill="true" applyBorder="true" applyAlignment="true" applyProtection="true">
      <alignment horizontal="right" vertical="center"/>
    </xf>
    <xf numFmtId="0" fontId="13" fillId="0" borderId="2" xfId="0" applyNumberFormat="true" applyFont="true" applyFill="true" applyBorder="true" applyAlignment="true" applyProtection="true">
      <alignment vertical="center"/>
    </xf>
    <xf numFmtId="0" fontId="14" fillId="0" borderId="2" xfId="0" applyFont="true" applyFill="true" applyBorder="true" applyAlignment="true">
      <alignment horizontal="center" vertical="center"/>
    </xf>
    <xf numFmtId="186" fontId="3" fillId="0" borderId="2" xfId="0" applyNumberFormat="true" applyFont="true" applyFill="true" applyBorder="true" applyAlignment="true" applyProtection="true">
      <alignment horizontal="right" vertical="center"/>
    </xf>
    <xf numFmtId="186" fontId="11" fillId="0" borderId="2" xfId="0" applyNumberFormat="true" applyFont="true" applyFill="true" applyBorder="true" applyAlignment="true" applyProtection="true">
      <alignment horizontal="right" vertical="center"/>
    </xf>
    <xf numFmtId="0" fontId="3" fillId="0" borderId="2" xfId="0" applyNumberFormat="true" applyFont="true" applyFill="true" applyBorder="true" applyAlignment="true" applyProtection="true">
      <alignment horizontal="left" vertical="center"/>
    </xf>
    <xf numFmtId="185" fontId="3" fillId="0" borderId="2" xfId="24" applyNumberFormat="true" applyFont="true" applyFill="true" applyBorder="true" applyAlignment="true" applyProtection="true">
      <alignment horizontal="right" vertical="center"/>
    </xf>
    <xf numFmtId="3" fontId="3" fillId="0" borderId="2" xfId="0" applyNumberFormat="true" applyFont="true" applyFill="true" applyBorder="true" applyAlignment="true" applyProtection="true">
      <alignment horizontal="right" vertical="center" wrapText="true"/>
    </xf>
    <xf numFmtId="185" fontId="11" fillId="0" borderId="2" xfId="24" applyNumberFormat="true" applyFont="true" applyFill="true" applyBorder="true" applyAlignment="true" applyProtection="true">
      <alignment horizontal="right" vertical="center"/>
    </xf>
    <xf numFmtId="0" fontId="15" fillId="0" borderId="0" xfId="0" applyFont="true" applyFill="true" applyBorder="true" applyAlignment="true">
      <alignment vertical="center"/>
    </xf>
    <xf numFmtId="184" fontId="8" fillId="0" borderId="2" xfId="0" applyNumberFormat="true" applyFont="true" applyFill="true" applyBorder="true" applyAlignment="true">
      <alignment vertical="center"/>
    </xf>
    <xf numFmtId="184" fontId="14" fillId="0" borderId="2" xfId="0" applyNumberFormat="true" applyFont="true" applyFill="true" applyBorder="true" applyAlignment="true">
      <alignment vertical="center"/>
    </xf>
    <xf numFmtId="0" fontId="16" fillId="0" borderId="0" xfId="0" applyFont="true" applyFill="true" applyAlignment="true">
      <alignment vertical="center"/>
    </xf>
    <xf numFmtId="182" fontId="16" fillId="0" borderId="0" xfId="24" applyNumberFormat="true" applyFont="true">
      <alignment vertical="center"/>
    </xf>
    <xf numFmtId="0" fontId="17" fillId="0" borderId="0" xfId="0" applyNumberFormat="true" applyFont="true" applyFill="true" applyBorder="true" applyAlignment="true" applyProtection="true">
      <alignment horizontal="center" vertical="center" wrapText="true"/>
    </xf>
    <xf numFmtId="0" fontId="3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18" fillId="0" borderId="0" xfId="0" applyFont="true" applyFill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 applyProtection="true">
      <alignment vertical="center" wrapText="true"/>
    </xf>
    <xf numFmtId="0" fontId="3" fillId="0" borderId="2" xfId="0" applyNumberFormat="true" applyFont="true" applyFill="true" applyBorder="true" applyAlignment="true" applyProtection="true">
      <alignment vertical="center" wrapText="true"/>
    </xf>
    <xf numFmtId="0" fontId="19" fillId="0" borderId="2" xfId="0" applyNumberFormat="true" applyFont="true" applyFill="true" applyBorder="true" applyAlignment="true" applyProtection="true">
      <alignment vertical="center" wrapText="true"/>
    </xf>
    <xf numFmtId="182" fontId="17" fillId="0" borderId="0" xfId="24" applyNumberFormat="true" applyFont="true" applyFill="true" applyBorder="true" applyAlignment="true" applyProtection="true">
      <alignment horizontal="center" vertical="center" wrapText="true"/>
    </xf>
    <xf numFmtId="182" fontId="8" fillId="0" borderId="0" xfId="24" applyNumberFormat="true" applyFont="true" applyFill="true" applyAlignment="true">
      <alignment vertical="center" wrapText="true"/>
    </xf>
    <xf numFmtId="182" fontId="14" fillId="0" borderId="2" xfId="24" applyNumberFormat="true" applyFont="true" applyFill="true" applyBorder="true" applyAlignment="true">
      <alignment horizontal="center" vertical="center" wrapText="true"/>
    </xf>
    <xf numFmtId="182" fontId="7" fillId="0" borderId="2" xfId="24" applyNumberFormat="true" applyFont="true" applyFill="true" applyBorder="true" applyAlignment="true" applyProtection="true">
      <alignment horizontal="right" vertical="center"/>
    </xf>
    <xf numFmtId="182" fontId="5" fillId="0" borderId="2" xfId="24" applyNumberFormat="true" applyFont="true" applyFill="true" applyBorder="true" applyAlignment="true" applyProtection="true">
      <alignment horizontal="right" vertical="center"/>
    </xf>
    <xf numFmtId="0" fontId="4" fillId="0" borderId="2" xfId="0" applyNumberFormat="true" applyFont="true" applyFill="true" applyBorder="true" applyAlignment="true" applyProtection="true">
      <alignment horizontal="center" vertical="center" wrapText="true"/>
    </xf>
    <xf numFmtId="0" fontId="20" fillId="0" borderId="0" xfId="0" applyFont="true" applyFill="true" applyBorder="true" applyAlignment="true"/>
    <xf numFmtId="0" fontId="21" fillId="0" borderId="0" xfId="0" applyFont="true" applyFill="true" applyBorder="true" applyAlignment="true"/>
    <xf numFmtId="0" fontId="2" fillId="0" borderId="0" xfId="0" applyNumberFormat="true" applyFont="true" applyFill="true" applyAlignment="true" applyProtection="true">
      <alignment horizontal="center" vertical="center" wrapText="true"/>
    </xf>
    <xf numFmtId="0" fontId="3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right" vertical="center"/>
    </xf>
    <xf numFmtId="0" fontId="18" fillId="0" borderId="1" xfId="0" applyFont="true" applyFill="true" applyBorder="true" applyAlignment="true">
      <alignment horizontal="center" vertical="center"/>
    </xf>
    <xf numFmtId="0" fontId="7" fillId="0" borderId="2" xfId="0" applyNumberFormat="true" applyFont="true" applyFill="true" applyBorder="true" applyAlignment="true" applyProtection="true">
      <alignment horizontal="center" vertical="center"/>
    </xf>
    <xf numFmtId="0" fontId="22" fillId="0" borderId="2" xfId="0" applyNumberFormat="true" applyFont="true" applyFill="true" applyBorder="true" applyAlignment="true" applyProtection="true">
      <alignment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7" fillId="0" borderId="2" xfId="0" applyNumberFormat="true" applyFont="true" applyFill="true" applyBorder="true" applyAlignment="true" applyProtection="true">
      <alignment vertical="center"/>
    </xf>
    <xf numFmtId="0" fontId="8" fillId="0" borderId="1" xfId="0" applyFont="true" applyFill="true" applyBorder="true" applyAlignment="true">
      <alignment horizontal="center" vertical="center"/>
    </xf>
    <xf numFmtId="183" fontId="7" fillId="0" borderId="2" xfId="0" applyNumberFormat="true" applyFont="true" applyFill="true" applyBorder="true" applyAlignment="true" applyProtection="true">
      <alignment horizontal="right" vertical="center"/>
    </xf>
    <xf numFmtId="183" fontId="5" fillId="0" borderId="2" xfId="0" applyNumberFormat="true" applyFont="true" applyFill="true" applyBorder="true" applyAlignment="true" applyProtection="true">
      <alignment horizontal="right" vertical="center"/>
    </xf>
    <xf numFmtId="0" fontId="1" fillId="0" borderId="0" xfId="0" applyFont="true" applyFill="true" applyBorder="true" applyAlignment="true">
      <alignment vertical="center"/>
    </xf>
    <xf numFmtId="43" fontId="1" fillId="0" borderId="0" xfId="24" applyFont="true" applyFill="true" applyAlignment="true"/>
    <xf numFmtId="43" fontId="23" fillId="0" borderId="0" xfId="24" applyFont="true" applyFill="true" applyAlignment="true" applyProtection="true">
      <alignment horizontal="center" vertical="center"/>
    </xf>
    <xf numFmtId="43" fontId="24" fillId="0" borderId="0" xfId="24" applyFont="true" applyFill="true" applyAlignment="true" applyProtection="true">
      <alignment horizontal="right" vertical="center"/>
    </xf>
    <xf numFmtId="0" fontId="25" fillId="0" borderId="2" xfId="0" applyNumberFormat="true" applyFont="true" applyFill="true" applyBorder="true" applyAlignment="true" applyProtection="true">
      <alignment horizontal="center" vertical="center"/>
    </xf>
    <xf numFmtId="0" fontId="25" fillId="0" borderId="2" xfId="0" applyNumberFormat="true" applyFont="true" applyFill="true" applyBorder="true" applyAlignment="true" applyProtection="true">
      <alignment vertical="center"/>
    </xf>
    <xf numFmtId="0" fontId="12" fillId="0" borderId="2" xfId="0" applyNumberFormat="true" applyFont="true" applyFill="true" applyBorder="true" applyAlignment="true" applyProtection="true">
      <alignment horizontal="center" vertical="center"/>
    </xf>
    <xf numFmtId="0" fontId="26" fillId="0" borderId="0" xfId="0" applyFont="true" applyFill="true" applyBorder="true" applyAlignment="true">
      <alignment vertical="center"/>
    </xf>
    <xf numFmtId="0" fontId="27" fillId="0" borderId="2" xfId="0" applyNumberFormat="true" applyFont="true" applyFill="true" applyBorder="true" applyAlignment="true" applyProtection="true">
      <alignment horizontal="left" vertical="center"/>
    </xf>
    <xf numFmtId="185" fontId="8" fillId="0" borderId="2" xfId="24" applyNumberFormat="true" applyFont="true" applyFill="true" applyBorder="true" applyAlignment="true">
      <alignment vertical="center"/>
    </xf>
    <xf numFmtId="185" fontId="3" fillId="0" borderId="2" xfId="24" applyNumberFormat="true" applyFont="true" applyFill="true" applyBorder="true" applyAlignment="true">
      <alignment vertical="center"/>
    </xf>
    <xf numFmtId="185" fontId="10" fillId="0" borderId="2" xfId="24" applyNumberFormat="true" applyFont="true" applyFill="true" applyBorder="true" applyAlignment="true">
      <alignment horizontal="center" vertical="center"/>
    </xf>
    <xf numFmtId="183" fontId="6" fillId="0" borderId="2" xfId="0" applyNumberFormat="true" applyFont="true" applyFill="true" applyBorder="true" applyAlignment="true">
      <alignment vertical="center"/>
    </xf>
    <xf numFmtId="183" fontId="28" fillId="0" borderId="2" xfId="0" applyNumberFormat="true" applyFont="true" applyFill="true" applyBorder="true" applyAlignment="true">
      <alignment vertical="center"/>
    </xf>
    <xf numFmtId="0" fontId="20" fillId="0" borderId="0" xfId="0" applyFont="true" applyFill="true" applyBorder="true" applyAlignment="true">
      <alignment horizontal="center" vertical="center"/>
    </xf>
    <xf numFmtId="0" fontId="9" fillId="0" borderId="0" xfId="0" applyFont="true" applyFill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0" fontId="14" fillId="0" borderId="3" xfId="0" applyFont="true" applyFill="true" applyBorder="true" applyAlignment="true">
      <alignment vertical="center"/>
    </xf>
    <xf numFmtId="185" fontId="28" fillId="0" borderId="2" xfId="24" applyNumberFormat="true" applyFont="true" applyBorder="true" applyAlignment="true">
      <alignment vertical="center"/>
    </xf>
    <xf numFmtId="0" fontId="8" fillId="0" borderId="3" xfId="0" applyFont="true" applyFill="true" applyBorder="true" applyAlignment="true">
      <alignment vertical="center"/>
    </xf>
    <xf numFmtId="185" fontId="6" fillId="0" borderId="2" xfId="24" applyNumberFormat="true" applyFont="true" applyBorder="true" applyAlignment="true">
      <alignment vertical="center"/>
    </xf>
    <xf numFmtId="185" fontId="6" fillId="0" borderId="2" xfId="24" applyNumberFormat="true" applyFont="true" applyFill="true" applyBorder="true" applyAlignment="true">
      <alignment vertical="center"/>
    </xf>
    <xf numFmtId="0" fontId="14" fillId="0" borderId="3" xfId="0" applyFont="true" applyFill="true" applyBorder="true" applyAlignment="true">
      <alignment horizontal="center" vertical="center"/>
    </xf>
    <xf numFmtId="0" fontId="8" fillId="0" borderId="0" xfId="0" applyFont="true" applyFill="true" applyAlignment="true">
      <alignment vertical="center"/>
    </xf>
    <xf numFmtId="184" fontId="28" fillId="0" borderId="2" xfId="0" applyNumberFormat="true" applyFont="true" applyFill="true" applyBorder="true" applyAlignment="true">
      <alignment vertical="center"/>
    </xf>
    <xf numFmtId="184" fontId="6" fillId="0" borderId="2" xfId="0" applyNumberFormat="true" applyFont="true" applyFill="true" applyBorder="true" applyAlignment="true">
      <alignment vertical="center"/>
    </xf>
    <xf numFmtId="181" fontId="1" fillId="0" borderId="0" xfId="46" applyNumberFormat="true" applyFont="true" applyAlignment="true">
      <alignment vertical="center"/>
    </xf>
    <xf numFmtId="0" fontId="0" fillId="0" borderId="0" xfId="0" applyFill="true" applyAlignment="true"/>
    <xf numFmtId="0" fontId="29" fillId="0" borderId="0" xfId="1" applyFont="true" applyFill="true" applyAlignment="true">
      <alignment horizontal="center" vertical="center" wrapText="true"/>
    </xf>
    <xf numFmtId="180" fontId="30" fillId="0" borderId="2" xfId="0" applyNumberFormat="true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27" fillId="0" borderId="5" xfId="0" applyNumberFormat="true" applyFont="true" applyFill="true" applyBorder="true" applyAlignment="true">
      <alignment horizontal="center" vertical="center" wrapText="true"/>
    </xf>
    <xf numFmtId="0" fontId="31" fillId="0" borderId="2" xfId="2" applyFont="true" applyBorder="true" applyAlignment="true">
      <alignment horizontal="center" vertical="center" wrapText="true"/>
    </xf>
    <xf numFmtId="49" fontId="0" fillId="0" borderId="4" xfId="0" applyNumberFormat="true" applyFont="true" applyFill="true" applyBorder="true" applyAlignment="true">
      <alignment horizontal="center" vertical="center" wrapText="true"/>
    </xf>
    <xf numFmtId="0" fontId="32" fillId="0" borderId="4" xfId="0" applyFont="true" applyFill="true" applyBorder="true" applyAlignment="true">
      <alignment horizontal="center" vertical="center" wrapText="true"/>
    </xf>
    <xf numFmtId="0" fontId="33" fillId="0" borderId="2" xfId="0" applyFont="true" applyBorder="true" applyAlignment="true">
      <alignment horizontal="center" vertical="center" wrapText="true"/>
    </xf>
    <xf numFmtId="0" fontId="34" fillId="0" borderId="2" xfId="0" applyFont="true" applyBorder="true" applyAlignment="true">
      <alignment horizontal="center" vertical="center" wrapText="true"/>
    </xf>
    <xf numFmtId="49" fontId="0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0" xfId="0" applyFont="true" applyAlignment="true">
      <alignment horizontal="right"/>
    </xf>
    <xf numFmtId="0" fontId="0" fillId="0" borderId="2" xfId="0" applyFont="true" applyFill="true" applyBorder="true" applyAlignment="true">
      <alignment horizontal="center" vertical="center"/>
    </xf>
    <xf numFmtId="0" fontId="24" fillId="0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shrinkToFit="true"/>
    </xf>
    <xf numFmtId="0" fontId="35" fillId="0" borderId="0" xfId="0" applyNumberFormat="true" applyFont="true" applyFill="true" applyAlignment="true">
      <alignment horizontal="center" vertical="center" wrapText="true"/>
    </xf>
    <xf numFmtId="180" fontId="35" fillId="0" borderId="0" xfId="0" applyNumberFormat="true" applyFont="true" applyFill="true" applyAlignment="true">
      <alignment horizontal="center" vertical="center" wrapText="true"/>
    </xf>
    <xf numFmtId="0" fontId="24" fillId="0" borderId="0" xfId="0" applyNumberFormat="true" applyFont="true" applyFill="true" applyAlignment="true">
      <alignment horizontal="right" wrapText="true"/>
    </xf>
    <xf numFmtId="0" fontId="36" fillId="0" borderId="6" xfId="0" applyNumberFormat="true" applyFont="true" applyFill="true" applyBorder="true" applyAlignment="true">
      <alignment horizontal="center" vertical="center" wrapText="true"/>
    </xf>
    <xf numFmtId="180" fontId="36" fillId="0" borderId="6" xfId="0" applyNumberFormat="true" applyFont="true" applyFill="true" applyBorder="true" applyAlignment="true">
      <alignment horizontal="center" vertical="center" wrapText="true"/>
    </xf>
    <xf numFmtId="0" fontId="36" fillId="0" borderId="7" xfId="0" applyNumberFormat="true" applyFont="true" applyFill="true" applyBorder="true" applyAlignment="true">
      <alignment horizontal="center" vertical="center" wrapText="true"/>
    </xf>
    <xf numFmtId="180" fontId="36" fillId="0" borderId="7" xfId="0" applyNumberFormat="true" applyFont="true" applyFill="true" applyBorder="true" applyAlignment="true">
      <alignment horizontal="center" vertical="center" wrapText="true"/>
    </xf>
    <xf numFmtId="0" fontId="16" fillId="0" borderId="8" xfId="0" applyNumberFormat="true" applyFont="true" applyFill="true" applyBorder="true" applyAlignment="true">
      <alignment horizontal="center" vertical="center"/>
    </xf>
    <xf numFmtId="179" fontId="16" fillId="0" borderId="2" xfId="0" applyNumberFormat="true" applyFont="true" applyFill="true" applyBorder="true" applyAlignment="true">
      <alignment horizontal="center" vertical="center" wrapText="true"/>
    </xf>
    <xf numFmtId="0" fontId="16" fillId="0" borderId="8" xfId="0" applyNumberFormat="true" applyFont="true" applyFill="true" applyBorder="true" applyAlignment="true">
      <alignment horizontal="center" vertical="center" wrapText="true"/>
    </xf>
    <xf numFmtId="43" fontId="16" fillId="0" borderId="2" xfId="24" applyFont="true" applyFill="true" applyBorder="true" applyAlignment="true">
      <alignment horizontal="center" vertical="center"/>
    </xf>
    <xf numFmtId="180" fontId="30" fillId="0" borderId="6" xfId="0" applyNumberFormat="true" applyFont="true" applyFill="true" applyBorder="true" applyAlignment="true">
      <alignment horizontal="center" vertical="center" wrapText="true"/>
    </xf>
    <xf numFmtId="180" fontId="36" fillId="0" borderId="9" xfId="0" applyNumberFormat="true" applyFont="true" applyFill="true" applyBorder="true" applyAlignment="true">
      <alignment horizontal="center" vertical="center" wrapText="true"/>
    </xf>
    <xf numFmtId="180" fontId="30" fillId="0" borderId="9" xfId="0" applyNumberFormat="true" applyFont="true" applyFill="true" applyBorder="true" applyAlignment="true">
      <alignment horizontal="center" vertical="center" wrapText="true"/>
    </xf>
    <xf numFmtId="43" fontId="16" fillId="0" borderId="2" xfId="24" applyFont="true" applyFill="true" applyBorder="true" applyAlignment="true">
      <alignment vertical="center"/>
    </xf>
    <xf numFmtId="178" fontId="37" fillId="0" borderId="2" xfId="0" applyNumberFormat="true" applyFont="true" applyFill="true" applyBorder="true" applyAlignment="true">
      <alignment vertical="center" wrapText="true"/>
    </xf>
    <xf numFmtId="43" fontId="38" fillId="0" borderId="2" xfId="24" applyFont="true" applyFill="true" applyBorder="true" applyAlignment="true">
      <alignment horizontal="right" vertical="center"/>
    </xf>
    <xf numFmtId="178" fontId="39" fillId="0" borderId="2" xfId="0" applyNumberFormat="true" applyFont="true" applyFill="true" applyBorder="true" applyAlignment="true">
      <alignment vertical="center" wrapText="true"/>
    </xf>
    <xf numFmtId="0" fontId="40" fillId="0" borderId="0" xfId="28" applyFont="true" applyBorder="true" applyAlignment="true">
      <alignment horizontal="center" vertical="center" wrapText="true"/>
    </xf>
    <xf numFmtId="0" fontId="0" fillId="0" borderId="0" xfId="28" applyAlignment="true">
      <alignment vertical="center"/>
    </xf>
    <xf numFmtId="0" fontId="41" fillId="0" borderId="0" xfId="28" applyFont="true" applyBorder="true" applyAlignment="true">
      <alignment horizontal="right" vertical="center" wrapText="true"/>
    </xf>
    <xf numFmtId="0" fontId="42" fillId="0" borderId="2" xfId="28" applyFont="true" applyBorder="true" applyAlignment="true">
      <alignment horizontal="center" vertical="center" wrapText="true"/>
    </xf>
    <xf numFmtId="0" fontId="43" fillId="0" borderId="2" xfId="28" applyFont="true" applyBorder="true" applyAlignment="true">
      <alignment horizontal="left" vertical="center" wrapText="true"/>
    </xf>
    <xf numFmtId="43" fontId="0" fillId="0" borderId="2" xfId="24" applyNumberFormat="true" applyBorder="true" applyAlignment="true">
      <alignment horizontal="center" vertical="center"/>
    </xf>
    <xf numFmtId="177" fontId="0" fillId="0" borderId="2" xfId="24" applyNumberFormat="true" applyBorder="true" applyAlignment="true">
      <alignment horizontal="center" vertical="center"/>
    </xf>
    <xf numFmtId="0" fontId="44" fillId="0" borderId="0" xfId="1" applyFont="true">
      <alignment vertical="center"/>
    </xf>
    <xf numFmtId="0" fontId="29" fillId="0" borderId="0" xfId="1" applyFont="true" applyAlignment="true">
      <alignment horizontal="center" vertical="center" wrapText="true"/>
    </xf>
    <xf numFmtId="0" fontId="29" fillId="0" borderId="0" xfId="1" applyFont="true" applyAlignment="true">
      <alignment horizontal="center" vertical="center"/>
    </xf>
    <xf numFmtId="0" fontId="45" fillId="0" borderId="2" xfId="1" applyFont="true" applyBorder="true" applyAlignment="true">
      <alignment horizontal="center" vertical="center"/>
    </xf>
    <xf numFmtId="0" fontId="46" fillId="0" borderId="2" xfId="1" applyFont="true" applyBorder="true" applyAlignment="true">
      <alignment horizontal="center" vertical="center" wrapText="true"/>
    </xf>
    <xf numFmtId="0" fontId="44" fillId="0" borderId="2" xfId="1" applyFont="true" applyBorder="true">
      <alignment vertical="center"/>
    </xf>
    <xf numFmtId="176" fontId="44" fillId="0" borderId="2" xfId="1" applyNumberFormat="true" applyFont="true" applyBorder="true" applyAlignment="true">
      <alignment horizontal="right" vertical="center" wrapText="true"/>
    </xf>
    <xf numFmtId="176" fontId="46" fillId="0" borderId="2" xfId="1" applyNumberFormat="true" applyFont="true" applyBorder="true" applyAlignment="true">
      <alignment horizontal="right" vertical="center" wrapText="true"/>
    </xf>
    <xf numFmtId="0" fontId="47" fillId="0" borderId="0" xfId="1" applyFont="true" applyFill="true" applyBorder="true" applyAlignment="true">
      <alignment horizontal="left" vertical="center"/>
    </xf>
    <xf numFmtId="0" fontId="44" fillId="0" borderId="0" xfId="1" applyFont="true" applyBorder="true">
      <alignment vertical="center"/>
    </xf>
    <xf numFmtId="0" fontId="44" fillId="0" borderId="0" xfId="1" applyFont="true" applyAlignment="true">
      <alignment horizontal="right" vertical="center"/>
    </xf>
    <xf numFmtId="176" fontId="44" fillId="0" borderId="0" xfId="1" applyNumberFormat="true" applyFont="true">
      <alignment vertical="center"/>
    </xf>
    <xf numFmtId="0" fontId="48" fillId="0" borderId="2" xfId="1" applyFont="true" applyBorder="true" applyAlignment="true">
      <alignment horizontal="center" vertical="center"/>
    </xf>
    <xf numFmtId="176" fontId="44" fillId="0" borderId="2" xfId="1" applyNumberFormat="true" applyFont="true" applyFill="true" applyBorder="true" applyAlignment="true">
      <alignment horizontal="right" vertical="center" wrapText="true"/>
    </xf>
    <xf numFmtId="0" fontId="0" fillId="0" borderId="10" xfId="1" applyFont="true" applyFill="true" applyBorder="true" applyAlignment="true">
      <alignment horizontal="left" vertical="center" wrapText="true"/>
    </xf>
    <xf numFmtId="0" fontId="44" fillId="0" borderId="10" xfId="1" applyFont="true" applyFill="true" applyBorder="true" applyAlignment="true">
      <alignment horizontal="left" vertical="center" wrapText="true"/>
    </xf>
    <xf numFmtId="0" fontId="46" fillId="0" borderId="0" xfId="1" applyFont="true" applyAlignment="true">
      <alignment vertical="center" wrapText="true"/>
    </xf>
    <xf numFmtId="0" fontId="45" fillId="0" borderId="2" xfId="1" applyFont="true" applyBorder="true" applyAlignment="true">
      <alignment horizontal="center" vertical="center" wrapText="true"/>
    </xf>
    <xf numFmtId="0" fontId="44" fillId="0" borderId="2" xfId="1" applyFont="true" applyBorder="true" applyAlignment="true">
      <alignment vertical="center" wrapText="true"/>
    </xf>
    <xf numFmtId="0" fontId="0" fillId="0" borderId="0" xfId="1" applyFont="true" applyFill="true" applyBorder="true" applyAlignment="true">
      <alignment horizontal="left" vertical="center" wrapText="true"/>
    </xf>
    <xf numFmtId="0" fontId="44" fillId="0" borderId="0" xfId="1" applyFont="true" applyFill="true" applyBorder="true" applyAlignment="true">
      <alignment horizontal="left" vertical="center" wrapText="true"/>
    </xf>
    <xf numFmtId="0" fontId="44" fillId="0" borderId="0" xfId="1" applyFont="true" applyAlignment="true">
      <alignment horizontal="right" vertical="center" wrapText="true"/>
    </xf>
    <xf numFmtId="0" fontId="49" fillId="0" borderId="0" xfId="1" applyFont="true">
      <alignment vertical="center"/>
    </xf>
    <xf numFmtId="0" fontId="47" fillId="0" borderId="0" xfId="1" applyFont="true" applyAlignment="true">
      <alignment horizontal="right" vertical="center"/>
    </xf>
    <xf numFmtId="0" fontId="50" fillId="0" borderId="2" xfId="1" applyFont="true" applyBorder="true" applyAlignment="true">
      <alignment horizontal="center" vertical="center"/>
    </xf>
    <xf numFmtId="0" fontId="47" fillId="0" borderId="2" xfId="1" applyFont="true" applyBorder="true">
      <alignment vertical="center"/>
    </xf>
    <xf numFmtId="0" fontId="44" fillId="0" borderId="0" xfId="1" applyFont="true" applyAlignment="true">
      <alignment vertical="center" wrapText="true"/>
    </xf>
    <xf numFmtId="0" fontId="44" fillId="0" borderId="1" xfId="1" applyFont="true" applyBorder="true" applyAlignment="true">
      <alignment horizontal="right" vertical="center" wrapText="true"/>
    </xf>
    <xf numFmtId="0" fontId="44" fillId="0" borderId="10" xfId="1" applyFont="true" applyBorder="true" applyAlignment="true">
      <alignment horizontal="left" vertical="center" wrapText="true"/>
    </xf>
    <xf numFmtId="0" fontId="0" fillId="0" borderId="0" xfId="1" applyFont="true" applyAlignment="true">
      <alignment vertical="center" wrapText="true"/>
    </xf>
    <xf numFmtId="0" fontId="44" fillId="0" borderId="0" xfId="1" applyFont="true" applyBorder="true" applyAlignment="true">
      <alignment horizontal="right" vertical="center" wrapText="true"/>
    </xf>
    <xf numFmtId="0" fontId="46" fillId="0" borderId="0" xfId="1" applyFont="true" applyBorder="true" applyAlignment="true">
      <alignment horizontal="center" vertical="center" wrapText="true"/>
    </xf>
    <xf numFmtId="176" fontId="44" fillId="0" borderId="0" xfId="1" applyNumberFormat="true" applyFont="true" applyBorder="true" applyAlignment="true">
      <alignment horizontal="right" vertical="center" wrapText="true"/>
    </xf>
    <xf numFmtId="0" fontId="44" fillId="0" borderId="0" xfId="1" applyFont="true" applyBorder="true" applyAlignment="true">
      <alignment horizontal="left" vertical="center" wrapText="true"/>
    </xf>
    <xf numFmtId="176" fontId="44" fillId="2" borderId="2" xfId="1" applyNumberFormat="true" applyFont="true" applyFill="true" applyBorder="true" applyAlignment="true">
      <alignment horizontal="right" vertical="center" wrapText="true"/>
    </xf>
    <xf numFmtId="0" fontId="0" fillId="0" borderId="10" xfId="1" applyFont="true" applyBorder="true" applyAlignment="true">
      <alignment horizontal="left" vertical="center" wrapText="true"/>
    </xf>
    <xf numFmtId="0" fontId="0" fillId="0" borderId="0" xfId="1" applyFont="true">
      <alignment vertical="center"/>
    </xf>
    <xf numFmtId="176" fontId="0" fillId="2" borderId="2" xfId="1" applyNumberFormat="true" applyFont="true" applyFill="true" applyBorder="true" applyAlignment="true">
      <alignment horizontal="right" vertical="center" wrapText="true"/>
    </xf>
  </cellXfs>
  <cellStyles count="55">
    <cellStyle name="常规" xfId="0" builtinId="0"/>
    <cellStyle name="常规 2" xfId="1"/>
    <cellStyle name="常规 28" xfId="2"/>
    <cellStyle name="常规 38" xfId="3"/>
    <cellStyle name="常规 39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千位分隔 2" xfId="10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J6" sqref="J6"/>
    </sheetView>
  </sheetViews>
  <sheetFormatPr defaultColWidth="10" defaultRowHeight="18.75" outlineLevelCol="4"/>
  <cols>
    <col min="1" max="1" width="29.5" style="132" customWidth="true"/>
    <col min="2" max="2" width="17.5" style="132" customWidth="true"/>
    <col min="3" max="3" width="16.75" style="132" customWidth="true"/>
    <col min="4" max="4" width="16.375" style="132" customWidth="true"/>
    <col min="5" max="5" width="14" style="132" customWidth="true"/>
    <col min="6" max="16384" width="10" style="132"/>
  </cols>
  <sheetData>
    <row r="1" ht="57.75" customHeight="true" spans="1:5">
      <c r="A1" s="133" t="s">
        <v>0</v>
      </c>
      <c r="B1" s="133"/>
      <c r="C1" s="133"/>
      <c r="D1" s="133"/>
      <c r="E1" s="133"/>
    </row>
    <row r="2" ht="27" customHeight="true" spans="1:5">
      <c r="A2" s="158"/>
      <c r="B2" s="158"/>
      <c r="C2" s="159" t="s">
        <v>1</v>
      </c>
      <c r="D2" s="159"/>
      <c r="E2" s="159"/>
    </row>
    <row r="3" ht="30" customHeight="true" spans="1:5">
      <c r="A3" s="149" t="s">
        <v>2</v>
      </c>
      <c r="B3" s="149" t="s">
        <v>3</v>
      </c>
      <c r="C3" s="136"/>
      <c r="D3" s="136"/>
      <c r="E3" s="149" t="s">
        <v>4</v>
      </c>
    </row>
    <row r="4" ht="30" customHeight="true" spans="1:5">
      <c r="A4" s="136"/>
      <c r="B4" s="136" t="s">
        <v>5</v>
      </c>
      <c r="C4" s="136" t="s">
        <v>6</v>
      </c>
      <c r="D4" s="136" t="s">
        <v>7</v>
      </c>
      <c r="E4" s="136"/>
    </row>
    <row r="5" ht="40.5" customHeight="true" spans="1:5">
      <c r="A5" s="150" t="s">
        <v>8</v>
      </c>
      <c r="B5" s="166">
        <f t="shared" ref="B5:B6" si="0">SUM(C5:D5)</f>
        <v>1435159</v>
      </c>
      <c r="C5" s="166">
        <v>1405231</v>
      </c>
      <c r="D5" s="145">
        <v>29928</v>
      </c>
      <c r="E5" s="166">
        <v>151418</v>
      </c>
    </row>
    <row r="6" ht="40.5" customHeight="true" spans="1:5">
      <c r="A6" s="150" t="s">
        <v>9</v>
      </c>
      <c r="B6" s="166">
        <f t="shared" si="0"/>
        <v>262742</v>
      </c>
      <c r="C6" s="166">
        <v>262742</v>
      </c>
      <c r="D6" s="166"/>
      <c r="E6" s="166"/>
    </row>
    <row r="7" ht="37.5" customHeight="true" spans="1:5">
      <c r="A7" s="150" t="s">
        <v>10</v>
      </c>
      <c r="B7" s="166"/>
      <c r="C7" s="166"/>
      <c r="D7" s="166"/>
      <c r="E7" s="166"/>
    </row>
    <row r="8" ht="40.5" customHeight="true" spans="1:5">
      <c r="A8" s="150" t="s">
        <v>11</v>
      </c>
      <c r="B8" s="166">
        <f>SUM(C8:D8)</f>
        <v>255704</v>
      </c>
      <c r="C8" s="145">
        <v>250350</v>
      </c>
      <c r="D8" s="166">
        <v>5354</v>
      </c>
      <c r="E8" s="169">
        <v>5949</v>
      </c>
    </row>
    <row r="9" ht="40.5" customHeight="true" spans="1:5">
      <c r="A9" s="150" t="s">
        <v>12</v>
      </c>
      <c r="B9" s="166">
        <f>SUM(C9:D9)</f>
        <v>1442197</v>
      </c>
      <c r="C9" s="166">
        <f>C5+C6-C8</f>
        <v>1417623</v>
      </c>
      <c r="D9" s="166">
        <f>D5+D6-D8</f>
        <v>24574</v>
      </c>
      <c r="E9" s="166">
        <f>E5-E8</f>
        <v>145469</v>
      </c>
    </row>
    <row r="10" ht="30" customHeight="true" spans="1:5">
      <c r="A10" s="167" t="s">
        <v>13</v>
      </c>
      <c r="B10" s="160"/>
      <c r="C10" s="160"/>
      <c r="D10" s="160"/>
      <c r="E10" s="165"/>
    </row>
    <row r="11" spans="1:5">
      <c r="A11" s="158"/>
      <c r="B11" s="158"/>
      <c r="C11" s="158"/>
      <c r="D11" s="158"/>
      <c r="E11" s="158"/>
    </row>
    <row r="12" spans="1:5">
      <c r="A12" s="158"/>
      <c r="B12" s="158"/>
      <c r="C12" s="158"/>
      <c r="D12" s="158"/>
      <c r="E12" s="158"/>
    </row>
    <row r="13" spans="3:3">
      <c r="C13" s="168"/>
    </row>
  </sheetData>
  <mergeCells count="6">
    <mergeCell ref="A1:E1"/>
    <mergeCell ref="C2:E2"/>
    <mergeCell ref="B3:D3"/>
    <mergeCell ref="A10:D10"/>
    <mergeCell ref="A3:A4"/>
    <mergeCell ref="E3:E4"/>
  </mergeCells>
  <printOptions horizontalCentered="true"/>
  <pageMargins left="0.313888888888889" right="0.313888888888889" top="0.747916666666667" bottom="0.747916666666667" header="0.313888888888889" footer="0.313888888888889"/>
  <pageSetup paperSize="9" firstPageNumber="148" orientation="portrait" useFirstPageNumber="true" verticalDpi="300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F7" sqref="F7"/>
    </sheetView>
  </sheetViews>
  <sheetFormatPr defaultColWidth="9" defaultRowHeight="13.5" outlineLevelCol="5"/>
  <cols>
    <col min="1" max="1" width="16.375" customWidth="true"/>
    <col min="2" max="2" width="57.75" customWidth="true"/>
    <col min="3" max="3" width="15.375" customWidth="true"/>
    <col min="4" max="4" width="17.625" customWidth="true"/>
    <col min="5" max="5" width="20.5" customWidth="true"/>
    <col min="6" max="6" width="64" customWidth="true"/>
  </cols>
  <sheetData>
    <row r="1" ht="29.25" spans="1:6">
      <c r="A1" s="107" t="s">
        <v>79</v>
      </c>
      <c r="B1" s="107"/>
      <c r="C1" s="107"/>
      <c r="D1" s="108"/>
      <c r="E1" s="108"/>
      <c r="F1" s="108"/>
    </row>
    <row r="2" spans="1:6">
      <c r="A2" s="109" t="s">
        <v>80</v>
      </c>
      <c r="B2" s="109"/>
      <c r="C2" s="109"/>
      <c r="D2" s="109"/>
      <c r="E2" s="109"/>
      <c r="F2" s="109"/>
    </row>
    <row r="3" spans="1:6">
      <c r="A3" s="110" t="s">
        <v>81</v>
      </c>
      <c r="B3" s="110" t="s">
        <v>82</v>
      </c>
      <c r="C3" s="110" t="s">
        <v>83</v>
      </c>
      <c r="D3" s="111" t="s">
        <v>84</v>
      </c>
      <c r="E3" s="111" t="s">
        <v>85</v>
      </c>
      <c r="F3" s="118" t="s">
        <v>86</v>
      </c>
    </row>
    <row r="4" ht="35.25" customHeight="true" spans="1:6">
      <c r="A4" s="112"/>
      <c r="B4" s="112"/>
      <c r="C4" s="112"/>
      <c r="D4" s="113"/>
      <c r="E4" s="119"/>
      <c r="F4" s="120"/>
    </row>
    <row r="5" ht="167.25" customHeight="true" spans="1:6">
      <c r="A5" s="114" t="s">
        <v>87</v>
      </c>
      <c r="B5" s="115" t="s">
        <v>88</v>
      </c>
      <c r="C5" s="116" t="s">
        <v>89</v>
      </c>
      <c r="D5" s="117">
        <v>5000</v>
      </c>
      <c r="E5" s="121">
        <v>5000</v>
      </c>
      <c r="F5" s="122" t="s">
        <v>90</v>
      </c>
    </row>
    <row r="6" ht="113.25" customHeight="true" spans="1:6">
      <c r="A6" s="115" t="s">
        <v>87</v>
      </c>
      <c r="B6" s="115" t="s">
        <v>91</v>
      </c>
      <c r="C6" s="115" t="s">
        <v>89</v>
      </c>
      <c r="D6" s="117">
        <v>5000</v>
      </c>
      <c r="E6" s="121">
        <v>3424.98</v>
      </c>
      <c r="F6" s="122" t="s">
        <v>92</v>
      </c>
    </row>
    <row r="7" ht="236.25" customHeight="true" spans="1:6">
      <c r="A7" s="115" t="s">
        <v>87</v>
      </c>
      <c r="B7" s="115" t="s">
        <v>93</v>
      </c>
      <c r="C7" s="115" t="s">
        <v>89</v>
      </c>
      <c r="D7" s="117">
        <v>8000</v>
      </c>
      <c r="E7" s="121">
        <v>8000</v>
      </c>
      <c r="F7" s="122" t="s">
        <v>94</v>
      </c>
    </row>
    <row r="8" ht="360" customHeight="true" spans="1:6">
      <c r="A8" s="115" t="s">
        <v>87</v>
      </c>
      <c r="B8" s="115" t="s">
        <v>95</v>
      </c>
      <c r="C8" s="115" t="s">
        <v>89</v>
      </c>
      <c r="D8" s="117">
        <v>56900</v>
      </c>
      <c r="E8" s="121">
        <v>56900</v>
      </c>
      <c r="F8" s="122" t="s">
        <v>96</v>
      </c>
    </row>
    <row r="9" ht="195" customHeight="true" spans="1:6">
      <c r="A9" s="115" t="s">
        <v>87</v>
      </c>
      <c r="B9" s="115" t="s">
        <v>97</v>
      </c>
      <c r="C9" s="115" t="s">
        <v>98</v>
      </c>
      <c r="D9" s="117">
        <v>26</v>
      </c>
      <c r="E9" s="123">
        <v>0</v>
      </c>
      <c r="F9" s="124" t="s">
        <v>99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workbookViewId="0">
      <selection activeCell="J14" sqref="J14"/>
    </sheetView>
  </sheetViews>
  <sheetFormatPr defaultColWidth="9" defaultRowHeight="13.5"/>
  <cols>
    <col min="1" max="1" width="13.875" customWidth="true"/>
    <col min="2" max="2" width="26.625" customWidth="true"/>
    <col min="3" max="3" width="20.625" customWidth="true"/>
    <col min="4" max="4" width="29.875" customWidth="true"/>
    <col min="5" max="5" width="15.5" customWidth="true"/>
    <col min="6" max="6" width="14.625" customWidth="true"/>
    <col min="7" max="7" width="20.75" customWidth="true"/>
  </cols>
  <sheetData>
    <row r="1" ht="47.25" customHeight="true" spans="1:7">
      <c r="A1" s="91" t="s">
        <v>100</v>
      </c>
      <c r="B1" s="91"/>
      <c r="C1" s="91"/>
      <c r="D1" s="91"/>
      <c r="E1" s="91"/>
      <c r="F1" s="91"/>
      <c r="G1" s="91"/>
    </row>
    <row r="2" ht="19.5" customHeight="true" spans="7:7">
      <c r="G2" s="103" t="s">
        <v>80</v>
      </c>
    </row>
    <row r="3" ht="57" customHeight="true" spans="1:7">
      <c r="A3" s="92" t="s">
        <v>81</v>
      </c>
      <c r="B3" s="92" t="s">
        <v>82</v>
      </c>
      <c r="C3" s="92" t="s">
        <v>101</v>
      </c>
      <c r="D3" s="92" t="s">
        <v>102</v>
      </c>
      <c r="E3" s="92" t="s">
        <v>103</v>
      </c>
      <c r="F3" s="92" t="s">
        <v>83</v>
      </c>
      <c r="G3" s="92" t="s">
        <v>104</v>
      </c>
    </row>
    <row r="4" s="90" customFormat="true" ht="36.75" customHeight="true" spans="1:7">
      <c r="A4" s="93" t="s">
        <v>105</v>
      </c>
      <c r="B4" s="93" t="s">
        <v>97</v>
      </c>
      <c r="C4" s="93" t="s">
        <v>106</v>
      </c>
      <c r="D4" s="93" t="s">
        <v>107</v>
      </c>
      <c r="E4" s="93">
        <v>26</v>
      </c>
      <c r="F4" s="93" t="s">
        <v>98</v>
      </c>
      <c r="G4" s="94" t="s">
        <v>108</v>
      </c>
    </row>
    <row r="5" s="90" customFormat="true" ht="36.75" customHeight="true" spans="1:7">
      <c r="A5" s="93" t="s">
        <v>105</v>
      </c>
      <c r="B5" s="94" t="s">
        <v>93</v>
      </c>
      <c r="C5" s="94" t="s">
        <v>109</v>
      </c>
      <c r="D5" s="94" t="s">
        <v>110</v>
      </c>
      <c r="E5" s="104">
        <v>8000</v>
      </c>
      <c r="F5" s="104" t="s">
        <v>89</v>
      </c>
      <c r="G5" s="94" t="s">
        <v>111</v>
      </c>
    </row>
    <row r="6" s="90" customFormat="true" ht="42.75" customHeight="true" spans="1:7">
      <c r="A6" s="93" t="s">
        <v>105</v>
      </c>
      <c r="B6" s="94" t="s">
        <v>88</v>
      </c>
      <c r="C6" s="94" t="s">
        <v>112</v>
      </c>
      <c r="D6" s="94" t="s">
        <v>113</v>
      </c>
      <c r="E6" s="104">
        <v>5000</v>
      </c>
      <c r="F6" s="104" t="s">
        <v>89</v>
      </c>
      <c r="G6" s="94" t="s">
        <v>114</v>
      </c>
    </row>
    <row r="7" s="90" customFormat="true" ht="42.75" customHeight="true" spans="1:7">
      <c r="A7" s="93" t="s">
        <v>105</v>
      </c>
      <c r="B7" s="93" t="s">
        <v>115</v>
      </c>
      <c r="C7" s="93" t="s">
        <v>116</v>
      </c>
      <c r="D7" s="95" t="s">
        <v>117</v>
      </c>
      <c r="E7" s="93">
        <v>5000</v>
      </c>
      <c r="F7" s="93" t="s">
        <v>89</v>
      </c>
      <c r="G7" s="94" t="s">
        <v>118</v>
      </c>
    </row>
    <row r="8" s="90" customFormat="true" ht="42.75" customHeight="true" spans="1:7">
      <c r="A8" s="93" t="s">
        <v>105</v>
      </c>
      <c r="B8" s="93" t="s">
        <v>119</v>
      </c>
      <c r="C8" s="93" t="s">
        <v>109</v>
      </c>
      <c r="D8" s="96" t="s">
        <v>120</v>
      </c>
      <c r="E8" s="93">
        <f>14600+6000+36300</f>
        <v>56900</v>
      </c>
      <c r="F8" s="93" t="s">
        <v>89</v>
      </c>
      <c r="G8" s="94" t="s">
        <v>114</v>
      </c>
    </row>
    <row r="9" s="90" customFormat="true" ht="42.75" customHeight="true" spans="1:7">
      <c r="A9" s="93" t="s">
        <v>121</v>
      </c>
      <c r="B9" s="93" t="s">
        <v>97</v>
      </c>
      <c r="C9" s="93" t="s">
        <v>122</v>
      </c>
      <c r="D9" s="93" t="s">
        <v>123</v>
      </c>
      <c r="E9" s="93">
        <v>101</v>
      </c>
      <c r="F9" s="93" t="s">
        <v>98</v>
      </c>
      <c r="G9" s="94" t="s">
        <v>108</v>
      </c>
    </row>
    <row r="10" s="90" customFormat="true" ht="36.75" customHeight="true" spans="1:7">
      <c r="A10" s="93" t="s">
        <v>121</v>
      </c>
      <c r="B10" s="93" t="s">
        <v>124</v>
      </c>
      <c r="C10" s="93" t="s">
        <v>125</v>
      </c>
      <c r="D10" s="93" t="s">
        <v>126</v>
      </c>
      <c r="E10" s="93">
        <v>1000</v>
      </c>
      <c r="F10" s="93" t="s">
        <v>89</v>
      </c>
      <c r="G10" s="94" t="s">
        <v>127</v>
      </c>
    </row>
    <row r="11" s="90" customFormat="true" ht="36.75" customHeight="true" spans="1:7">
      <c r="A11" s="93" t="s">
        <v>128</v>
      </c>
      <c r="B11" s="93" t="s">
        <v>97</v>
      </c>
      <c r="C11" s="93" t="s">
        <v>129</v>
      </c>
      <c r="D11" s="93" t="s">
        <v>129</v>
      </c>
      <c r="E11" s="93">
        <v>6</v>
      </c>
      <c r="F11" s="93" t="s">
        <v>98</v>
      </c>
      <c r="G11" s="94" t="s">
        <v>108</v>
      </c>
    </row>
    <row r="12" ht="44.25" customHeight="true" spans="1:7">
      <c r="A12" s="93" t="s">
        <v>128</v>
      </c>
      <c r="B12" s="93" t="s">
        <v>130</v>
      </c>
      <c r="C12" s="93" t="s">
        <v>131</v>
      </c>
      <c r="D12" s="93" t="s">
        <v>131</v>
      </c>
      <c r="E12" s="93">
        <v>2200</v>
      </c>
      <c r="F12" s="93" t="s">
        <v>89</v>
      </c>
      <c r="G12" s="94" t="s">
        <v>108</v>
      </c>
    </row>
    <row r="13" ht="36" customHeight="true" spans="1:7">
      <c r="A13" s="93" t="s">
        <v>128</v>
      </c>
      <c r="B13" s="93" t="s">
        <v>132</v>
      </c>
      <c r="C13" s="93" t="s">
        <v>133</v>
      </c>
      <c r="D13" s="93" t="s">
        <v>134</v>
      </c>
      <c r="E13" s="93">
        <v>2200</v>
      </c>
      <c r="F13" s="93" t="s">
        <v>89</v>
      </c>
      <c r="G13" s="94" t="s">
        <v>114</v>
      </c>
    </row>
    <row r="14" ht="36" customHeight="true" spans="1:7">
      <c r="A14" s="93" t="s">
        <v>135</v>
      </c>
      <c r="B14" s="93" t="s">
        <v>136</v>
      </c>
      <c r="C14" s="93" t="s">
        <v>137</v>
      </c>
      <c r="D14" s="93" t="s">
        <v>138</v>
      </c>
      <c r="E14" s="93">
        <v>43</v>
      </c>
      <c r="F14" s="93" t="s">
        <v>98</v>
      </c>
      <c r="G14" s="94" t="s">
        <v>139</v>
      </c>
    </row>
    <row r="15" ht="36" customHeight="true" spans="1:7">
      <c r="A15" s="93" t="s">
        <v>135</v>
      </c>
      <c r="B15" s="93" t="s">
        <v>97</v>
      </c>
      <c r="C15" s="93" t="s">
        <v>140</v>
      </c>
      <c r="D15" s="93" t="s">
        <v>141</v>
      </c>
      <c r="E15" s="93">
        <v>582</v>
      </c>
      <c r="F15" s="93" t="s">
        <v>98</v>
      </c>
      <c r="G15" s="94" t="s">
        <v>108</v>
      </c>
    </row>
    <row r="16" ht="36" customHeight="true" spans="1:7">
      <c r="A16" s="93" t="s">
        <v>135</v>
      </c>
      <c r="B16" s="93" t="s">
        <v>142</v>
      </c>
      <c r="C16" s="93" t="s">
        <v>143</v>
      </c>
      <c r="D16" s="93" t="s">
        <v>144</v>
      </c>
      <c r="E16" s="93">
        <v>2000</v>
      </c>
      <c r="F16" s="93" t="s">
        <v>98</v>
      </c>
      <c r="G16" s="94" t="s">
        <v>108</v>
      </c>
    </row>
    <row r="17" ht="49.5" customHeight="true" spans="1:11">
      <c r="A17" s="93" t="s">
        <v>135</v>
      </c>
      <c r="B17" s="93" t="s">
        <v>145</v>
      </c>
      <c r="C17" s="93" t="s">
        <v>146</v>
      </c>
      <c r="D17" s="93" t="s">
        <v>147</v>
      </c>
      <c r="E17" s="93">
        <v>1000</v>
      </c>
      <c r="F17" s="93" t="s">
        <v>89</v>
      </c>
      <c r="G17" s="94" t="s">
        <v>148</v>
      </c>
      <c r="K17" s="106"/>
    </row>
    <row r="18" s="90" customFormat="true" ht="36" customHeight="true" spans="1:7">
      <c r="A18" s="93" t="s">
        <v>135</v>
      </c>
      <c r="B18" s="93" t="s">
        <v>149</v>
      </c>
      <c r="C18" s="93" t="s">
        <v>146</v>
      </c>
      <c r="D18" s="93" t="s">
        <v>150</v>
      </c>
      <c r="E18" s="93">
        <v>1000</v>
      </c>
      <c r="F18" s="93" t="s">
        <v>89</v>
      </c>
      <c r="G18" s="94" t="s">
        <v>148</v>
      </c>
    </row>
    <row r="19" s="90" customFormat="true" ht="36" customHeight="true" spans="1:7">
      <c r="A19" s="93" t="s">
        <v>135</v>
      </c>
      <c r="B19" s="93" t="s">
        <v>151</v>
      </c>
      <c r="C19" s="93" t="s">
        <v>146</v>
      </c>
      <c r="D19" s="93" t="s">
        <v>152</v>
      </c>
      <c r="E19" s="93">
        <v>400</v>
      </c>
      <c r="F19" s="93" t="s">
        <v>89</v>
      </c>
      <c r="G19" s="94" t="s">
        <v>148</v>
      </c>
    </row>
    <row r="20" s="90" customFormat="true" ht="36" customHeight="true" spans="1:7">
      <c r="A20" s="93" t="s">
        <v>135</v>
      </c>
      <c r="B20" s="93" t="s">
        <v>153</v>
      </c>
      <c r="C20" s="93" t="s">
        <v>146</v>
      </c>
      <c r="D20" s="93" t="s">
        <v>154</v>
      </c>
      <c r="E20" s="93">
        <v>8000</v>
      </c>
      <c r="F20" s="93" t="s">
        <v>89</v>
      </c>
      <c r="G20" s="94" t="s">
        <v>155</v>
      </c>
    </row>
    <row r="21" s="90" customFormat="true" ht="36" customHeight="true" spans="1:7">
      <c r="A21" s="93" t="s">
        <v>135</v>
      </c>
      <c r="B21" s="93" t="s">
        <v>156</v>
      </c>
      <c r="C21" s="93" t="s">
        <v>157</v>
      </c>
      <c r="D21" s="93" t="s">
        <v>158</v>
      </c>
      <c r="E21" s="93">
        <v>10000</v>
      </c>
      <c r="F21" s="93" t="s">
        <v>89</v>
      </c>
      <c r="G21" s="94" t="s">
        <v>114</v>
      </c>
    </row>
    <row r="22" s="90" customFormat="true" ht="36" customHeight="true" spans="1:7">
      <c r="A22" s="93" t="s">
        <v>135</v>
      </c>
      <c r="B22" s="93" t="s">
        <v>159</v>
      </c>
      <c r="C22" s="93" t="s">
        <v>157</v>
      </c>
      <c r="D22" s="93" t="s">
        <v>158</v>
      </c>
      <c r="E22" s="93">
        <v>10000</v>
      </c>
      <c r="F22" s="93" t="s">
        <v>89</v>
      </c>
      <c r="G22" s="94" t="s">
        <v>114</v>
      </c>
    </row>
    <row r="23" s="90" customFormat="true" ht="36" customHeight="true" spans="1:7">
      <c r="A23" s="93" t="s">
        <v>160</v>
      </c>
      <c r="B23" s="97" t="s">
        <v>161</v>
      </c>
      <c r="C23" s="97" t="s">
        <v>162</v>
      </c>
      <c r="D23" s="97" t="s">
        <v>163</v>
      </c>
      <c r="E23" s="93">
        <v>388</v>
      </c>
      <c r="F23" s="93" t="s">
        <v>98</v>
      </c>
      <c r="G23" s="94" t="s">
        <v>108</v>
      </c>
    </row>
    <row r="24" s="90" customFormat="true" ht="36" customHeight="true" spans="1:7">
      <c r="A24" s="93" t="s">
        <v>160</v>
      </c>
      <c r="B24" s="97" t="s">
        <v>164</v>
      </c>
      <c r="C24" s="97" t="s">
        <v>162</v>
      </c>
      <c r="D24" s="97" t="s">
        <v>165</v>
      </c>
      <c r="E24" s="93">
        <v>4000</v>
      </c>
      <c r="F24" s="93" t="s">
        <v>98</v>
      </c>
      <c r="G24" s="94" t="s">
        <v>108</v>
      </c>
    </row>
    <row r="25" s="90" customFormat="true" ht="36" customHeight="true" spans="1:7">
      <c r="A25" s="93" t="s">
        <v>160</v>
      </c>
      <c r="B25" s="97" t="s">
        <v>166</v>
      </c>
      <c r="C25" s="97" t="s">
        <v>167</v>
      </c>
      <c r="D25" s="97" t="s">
        <v>168</v>
      </c>
      <c r="E25" s="93">
        <v>7100</v>
      </c>
      <c r="F25" s="93" t="s">
        <v>98</v>
      </c>
      <c r="G25" s="94" t="s">
        <v>108</v>
      </c>
    </row>
    <row r="26" s="90" customFormat="true" ht="36" customHeight="true" spans="1:7">
      <c r="A26" s="98" t="s">
        <v>169</v>
      </c>
      <c r="B26" s="93" t="s">
        <v>170</v>
      </c>
      <c r="C26" s="93" t="s">
        <v>171</v>
      </c>
      <c r="D26" s="99" t="s">
        <v>172</v>
      </c>
      <c r="E26" s="93">
        <v>3950</v>
      </c>
      <c r="F26" s="93" t="s">
        <v>89</v>
      </c>
      <c r="G26" s="94" t="s">
        <v>173</v>
      </c>
    </row>
    <row r="27" s="90" customFormat="true" ht="36" customHeight="true" spans="1:7">
      <c r="A27" s="93" t="s">
        <v>160</v>
      </c>
      <c r="B27" s="93" t="s">
        <v>174</v>
      </c>
      <c r="C27" s="98" t="s">
        <v>175</v>
      </c>
      <c r="D27" s="99" t="s">
        <v>176</v>
      </c>
      <c r="E27" s="93">
        <v>5000</v>
      </c>
      <c r="F27" s="93" t="s">
        <v>89</v>
      </c>
      <c r="G27" s="94" t="s">
        <v>118</v>
      </c>
    </row>
    <row r="28" ht="27" spans="1:7">
      <c r="A28" s="93" t="s">
        <v>160</v>
      </c>
      <c r="B28" s="93" t="s">
        <v>177</v>
      </c>
      <c r="C28" s="93" t="s">
        <v>178</v>
      </c>
      <c r="D28" s="99" t="s">
        <v>179</v>
      </c>
      <c r="E28" s="93">
        <v>4800</v>
      </c>
      <c r="F28" s="93" t="s">
        <v>89</v>
      </c>
      <c r="G28" s="94" t="s">
        <v>108</v>
      </c>
    </row>
    <row r="29" ht="27" spans="1:7">
      <c r="A29" s="93" t="s">
        <v>160</v>
      </c>
      <c r="B29" s="93" t="s">
        <v>180</v>
      </c>
      <c r="C29" s="93" t="s">
        <v>181</v>
      </c>
      <c r="D29" s="99" t="s">
        <v>182</v>
      </c>
      <c r="E29" s="93">
        <v>1000</v>
      </c>
      <c r="F29" s="93" t="s">
        <v>89</v>
      </c>
      <c r="G29" s="94" t="s">
        <v>118</v>
      </c>
    </row>
    <row r="30" ht="27" spans="1:7">
      <c r="A30" s="93" t="s">
        <v>183</v>
      </c>
      <c r="B30" s="94" t="s">
        <v>184</v>
      </c>
      <c r="C30" s="93" t="s">
        <v>171</v>
      </c>
      <c r="D30" s="100" t="s">
        <v>185</v>
      </c>
      <c r="E30" s="94">
        <v>6000</v>
      </c>
      <c r="F30" s="94" t="s">
        <v>89</v>
      </c>
      <c r="G30" s="94" t="s">
        <v>108</v>
      </c>
    </row>
    <row r="31" spans="1:7">
      <c r="A31" s="93" t="s">
        <v>183</v>
      </c>
      <c r="B31" s="94" t="s">
        <v>186</v>
      </c>
      <c r="C31" s="94" t="s">
        <v>187</v>
      </c>
      <c r="D31" s="99" t="s">
        <v>188</v>
      </c>
      <c r="E31" s="94">
        <v>1200</v>
      </c>
      <c r="F31" s="94" t="s">
        <v>89</v>
      </c>
      <c r="G31" s="94" t="s">
        <v>189</v>
      </c>
    </row>
    <row r="32" ht="27" spans="1:7">
      <c r="A32" s="93" t="s">
        <v>160</v>
      </c>
      <c r="B32" s="94" t="s">
        <v>190</v>
      </c>
      <c r="C32" s="94" t="s">
        <v>171</v>
      </c>
      <c r="D32" s="99" t="s">
        <v>191</v>
      </c>
      <c r="E32" s="94">
        <v>5950</v>
      </c>
      <c r="F32" s="94" t="s">
        <v>89</v>
      </c>
      <c r="G32" s="94" t="s">
        <v>127</v>
      </c>
    </row>
    <row r="33" ht="27" spans="1:7">
      <c r="A33" s="101" t="s">
        <v>192</v>
      </c>
      <c r="B33" s="101" t="s">
        <v>193</v>
      </c>
      <c r="C33" s="102" t="s">
        <v>194</v>
      </c>
      <c r="D33" s="102" t="s">
        <v>194</v>
      </c>
      <c r="E33" s="105">
        <v>1350</v>
      </c>
      <c r="F33" s="94" t="s">
        <v>98</v>
      </c>
      <c r="G33" s="94" t="s">
        <v>108</v>
      </c>
    </row>
    <row r="34" spans="1:7">
      <c r="A34" s="101" t="s">
        <v>192</v>
      </c>
      <c r="B34" s="101" t="s">
        <v>195</v>
      </c>
      <c r="C34" s="102" t="s">
        <v>196</v>
      </c>
      <c r="D34" s="102" t="s">
        <v>196</v>
      </c>
      <c r="E34" s="105">
        <v>1450</v>
      </c>
      <c r="F34" s="94" t="s">
        <v>98</v>
      </c>
      <c r="G34" s="94" t="s">
        <v>108</v>
      </c>
    </row>
    <row r="35" ht="27" spans="1:7">
      <c r="A35" s="101" t="s">
        <v>192</v>
      </c>
      <c r="B35" s="101" t="s">
        <v>197</v>
      </c>
      <c r="C35" s="102" t="s">
        <v>196</v>
      </c>
      <c r="D35" s="102" t="s">
        <v>196</v>
      </c>
      <c r="E35" s="105">
        <v>54</v>
      </c>
      <c r="F35" s="94" t="s">
        <v>98</v>
      </c>
      <c r="G35" s="94" t="s">
        <v>108</v>
      </c>
    </row>
    <row r="36" ht="27" spans="1:7">
      <c r="A36" s="101" t="s">
        <v>192</v>
      </c>
      <c r="B36" s="101" t="s">
        <v>198</v>
      </c>
      <c r="C36" s="102" t="s">
        <v>196</v>
      </c>
      <c r="D36" s="102" t="s">
        <v>196</v>
      </c>
      <c r="E36" s="105">
        <v>267</v>
      </c>
      <c r="F36" s="94" t="s">
        <v>98</v>
      </c>
      <c r="G36" s="94" t="s">
        <v>108</v>
      </c>
    </row>
    <row r="37" ht="27" spans="1:7">
      <c r="A37" s="101" t="s">
        <v>192</v>
      </c>
      <c r="B37" s="101" t="s">
        <v>199</v>
      </c>
      <c r="C37" s="102" t="s">
        <v>196</v>
      </c>
      <c r="D37" s="102" t="s">
        <v>196</v>
      </c>
      <c r="E37" s="105">
        <v>276</v>
      </c>
      <c r="F37" s="94" t="s">
        <v>98</v>
      </c>
      <c r="G37" s="94" t="s">
        <v>108</v>
      </c>
    </row>
    <row r="38" ht="32.25" spans="1:7">
      <c r="A38" s="97" t="s">
        <v>192</v>
      </c>
      <c r="B38" s="97" t="s">
        <v>200</v>
      </c>
      <c r="C38" s="97" t="s">
        <v>201</v>
      </c>
      <c r="D38" s="97" t="s">
        <v>201</v>
      </c>
      <c r="E38" s="93">
        <v>16000</v>
      </c>
      <c r="F38" s="93" t="s">
        <v>89</v>
      </c>
      <c r="G38" s="94" t="s">
        <v>114</v>
      </c>
    </row>
    <row r="39" ht="27" spans="1:7">
      <c r="A39" s="97" t="s">
        <v>192</v>
      </c>
      <c r="B39" s="97" t="s">
        <v>202</v>
      </c>
      <c r="C39" s="97" t="s">
        <v>203</v>
      </c>
      <c r="D39" s="97" t="s">
        <v>203</v>
      </c>
      <c r="E39" s="93">
        <v>500</v>
      </c>
      <c r="F39" s="93" t="s">
        <v>89</v>
      </c>
      <c r="G39" s="94" t="s">
        <v>114</v>
      </c>
    </row>
    <row r="40" ht="27" spans="1:7">
      <c r="A40" s="101" t="s">
        <v>192</v>
      </c>
      <c r="B40" s="101" t="s">
        <v>204</v>
      </c>
      <c r="C40" s="101" t="s">
        <v>203</v>
      </c>
      <c r="D40" s="101" t="s">
        <v>203</v>
      </c>
      <c r="E40" s="94">
        <v>3900</v>
      </c>
      <c r="F40" s="94" t="s">
        <v>89</v>
      </c>
      <c r="G40" s="94" t="s">
        <v>114</v>
      </c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A2" sqref="A2"/>
    </sheetView>
  </sheetViews>
  <sheetFormatPr defaultColWidth="9" defaultRowHeight="24.95" customHeight="true" outlineLevelCol="4"/>
  <cols>
    <col min="1" max="1" width="27.625" style="63" customWidth="true"/>
    <col min="2" max="5" width="12.125" style="63" customWidth="true"/>
    <col min="6" max="16384" width="9" style="63"/>
  </cols>
  <sheetData>
    <row r="1" s="63" customFormat="true" customHeight="true" spans="1:5">
      <c r="A1" s="78" t="s">
        <v>205</v>
      </c>
      <c r="B1" s="78"/>
      <c r="C1" s="78"/>
      <c r="D1" s="78"/>
      <c r="E1" s="78"/>
    </row>
    <row r="2" s="63" customFormat="true" customHeight="true" spans="1:5">
      <c r="A2" s="10"/>
      <c r="B2" s="10"/>
      <c r="C2" s="10"/>
      <c r="D2" s="79" t="s">
        <v>206</v>
      </c>
      <c r="E2" s="86"/>
    </row>
    <row r="3" s="77" customFormat="true" ht="23.1" customHeight="true" spans="1:5">
      <c r="A3" s="23" t="s">
        <v>207</v>
      </c>
      <c r="B3" s="23" t="s">
        <v>208</v>
      </c>
      <c r="C3" s="23" t="s">
        <v>209</v>
      </c>
      <c r="D3" s="17" t="s">
        <v>210</v>
      </c>
      <c r="E3" s="17" t="s">
        <v>211</v>
      </c>
    </row>
    <row r="4" s="63" customFormat="true" ht="23.1" customHeight="true" spans="1:5">
      <c r="A4" s="80" t="s">
        <v>212</v>
      </c>
      <c r="B4" s="81">
        <f>SUM(B5:B20)</f>
        <v>32040</v>
      </c>
      <c r="C4" s="81">
        <f>SUM(C5:C20)</f>
        <v>30704</v>
      </c>
      <c r="D4" s="81">
        <f>SUM(D5:D20)</f>
        <v>34464</v>
      </c>
      <c r="E4" s="87">
        <f t="shared" ref="E4:E13" si="0">D4/C4*100</f>
        <v>112.245961438249</v>
      </c>
    </row>
    <row r="5" s="63" customFormat="true" ht="23.1" customHeight="true" spans="1:5">
      <c r="A5" s="82" t="s">
        <v>213</v>
      </c>
      <c r="B5" s="83">
        <v>15244</v>
      </c>
      <c r="C5" s="83">
        <v>11667</v>
      </c>
      <c r="D5" s="83">
        <v>11667</v>
      </c>
      <c r="E5" s="88">
        <f t="shared" si="0"/>
        <v>100</v>
      </c>
    </row>
    <row r="6" s="63" customFormat="true" ht="23.1" customHeight="true" spans="1:5">
      <c r="A6" s="82" t="s">
        <v>214</v>
      </c>
      <c r="B6" s="83"/>
      <c r="C6" s="83"/>
      <c r="D6" s="83"/>
      <c r="E6" s="88"/>
    </row>
    <row r="7" s="63" customFormat="true" ht="23.1" customHeight="true" spans="1:5">
      <c r="A7" s="82" t="s">
        <v>215</v>
      </c>
      <c r="B7" s="83">
        <v>2876</v>
      </c>
      <c r="C7" s="83">
        <v>3346</v>
      </c>
      <c r="D7" s="83">
        <v>3346</v>
      </c>
      <c r="E7" s="88">
        <f t="shared" si="0"/>
        <v>100</v>
      </c>
    </row>
    <row r="8" s="63" customFormat="true" ht="23.1" customHeight="true" spans="1:5">
      <c r="A8" s="82" t="s">
        <v>216</v>
      </c>
      <c r="B8" s="83">
        <v>628</v>
      </c>
      <c r="C8" s="83">
        <f>781-114</f>
        <v>667</v>
      </c>
      <c r="D8" s="83">
        <f>781-114</f>
        <v>667</v>
      </c>
      <c r="E8" s="88">
        <f t="shared" si="0"/>
        <v>100</v>
      </c>
    </row>
    <row r="9" s="63" customFormat="true" ht="23.1" customHeight="true" spans="1:5">
      <c r="A9" s="82" t="s">
        <v>217</v>
      </c>
      <c r="B9" s="83"/>
      <c r="C9" s="83">
        <v>1</v>
      </c>
      <c r="D9" s="83">
        <v>1</v>
      </c>
      <c r="E9" s="88">
        <f t="shared" si="0"/>
        <v>100</v>
      </c>
    </row>
    <row r="10" s="63" customFormat="true" ht="23.1" customHeight="true" spans="1:5">
      <c r="A10" s="82" t="s">
        <v>218</v>
      </c>
      <c r="B10" s="83">
        <v>1808</v>
      </c>
      <c r="C10" s="83">
        <v>1842</v>
      </c>
      <c r="D10" s="83">
        <v>1842</v>
      </c>
      <c r="E10" s="88">
        <f t="shared" si="0"/>
        <v>100</v>
      </c>
    </row>
    <row r="11" s="63" customFormat="true" ht="23.1" customHeight="true" spans="1:5">
      <c r="A11" s="82" t="s">
        <v>219</v>
      </c>
      <c r="B11" s="83">
        <v>1736</v>
      </c>
      <c r="C11" s="83">
        <v>1795</v>
      </c>
      <c r="D11" s="83">
        <v>1795</v>
      </c>
      <c r="E11" s="88">
        <f t="shared" si="0"/>
        <v>100</v>
      </c>
    </row>
    <row r="12" s="63" customFormat="true" ht="23.1" customHeight="true" spans="1:5">
      <c r="A12" s="82" t="s">
        <v>220</v>
      </c>
      <c r="B12" s="83">
        <v>1043</v>
      </c>
      <c r="C12" s="83">
        <v>785</v>
      </c>
      <c r="D12" s="83">
        <v>785</v>
      </c>
      <c r="E12" s="88">
        <f t="shared" si="0"/>
        <v>100</v>
      </c>
    </row>
    <row r="13" s="63" customFormat="true" ht="23.1" customHeight="true" spans="1:5">
      <c r="A13" s="82" t="s">
        <v>221</v>
      </c>
      <c r="B13" s="83">
        <v>4998</v>
      </c>
      <c r="C13" s="83">
        <v>4323</v>
      </c>
      <c r="D13" s="83">
        <v>4323</v>
      </c>
      <c r="E13" s="88">
        <f t="shared" si="0"/>
        <v>100</v>
      </c>
    </row>
    <row r="14" s="63" customFormat="true" ht="23.1" customHeight="true" spans="1:5">
      <c r="A14" s="82" t="s">
        <v>222</v>
      </c>
      <c r="B14" s="83"/>
      <c r="C14" s="83"/>
      <c r="D14" s="83"/>
      <c r="E14" s="88"/>
    </row>
    <row r="15" s="63" customFormat="true" ht="23.1" customHeight="true" spans="1:5">
      <c r="A15" s="82" t="s">
        <v>223</v>
      </c>
      <c r="B15" s="83">
        <v>3</v>
      </c>
      <c r="C15" s="83">
        <f>6-3</f>
        <v>3</v>
      </c>
      <c r="D15" s="83">
        <f>6-3</f>
        <v>3</v>
      </c>
      <c r="E15" s="88">
        <f t="shared" ref="E15:E17" si="1">D15/C15*100</f>
        <v>100</v>
      </c>
    </row>
    <row r="16" s="63" customFormat="true" ht="23.1" customHeight="true" spans="1:5">
      <c r="A16" s="82" t="s">
        <v>224</v>
      </c>
      <c r="B16" s="83"/>
      <c r="C16" s="83">
        <v>960</v>
      </c>
      <c r="D16" s="83">
        <f>2200+960</f>
        <v>3160</v>
      </c>
      <c r="E16" s="88">
        <f t="shared" si="1"/>
        <v>329.166666666667</v>
      </c>
    </row>
    <row r="17" s="63" customFormat="true" ht="23.1" customHeight="true" spans="1:5">
      <c r="A17" s="82" t="s">
        <v>225</v>
      </c>
      <c r="B17" s="83">
        <v>3478</v>
      </c>
      <c r="C17" s="83">
        <f>5514-371</f>
        <v>5143</v>
      </c>
      <c r="D17" s="83">
        <f>5514-371+1560</f>
        <v>6703</v>
      </c>
      <c r="E17" s="88">
        <f t="shared" si="1"/>
        <v>130.332490764145</v>
      </c>
    </row>
    <row r="18" s="63" customFormat="true" ht="23.1" customHeight="true" spans="1:5">
      <c r="A18" s="82" t="s">
        <v>226</v>
      </c>
      <c r="B18" s="83"/>
      <c r="C18" s="83"/>
      <c r="D18" s="83"/>
      <c r="E18" s="88"/>
    </row>
    <row r="19" s="63" customFormat="true" ht="23.1" customHeight="true" spans="1:5">
      <c r="A19" s="82" t="s">
        <v>227</v>
      </c>
      <c r="B19" s="83">
        <v>226</v>
      </c>
      <c r="C19" s="83">
        <v>164</v>
      </c>
      <c r="D19" s="83">
        <v>164</v>
      </c>
      <c r="E19" s="88">
        <f t="shared" ref="E19:E23" si="2">D19/C19*100</f>
        <v>100</v>
      </c>
    </row>
    <row r="20" s="63" customFormat="true" ht="23.1" customHeight="true" spans="1:5">
      <c r="A20" s="82" t="s">
        <v>228</v>
      </c>
      <c r="B20" s="83"/>
      <c r="C20" s="83">
        <v>8</v>
      </c>
      <c r="D20" s="83">
        <v>8</v>
      </c>
      <c r="E20" s="88">
        <f t="shared" si="2"/>
        <v>100</v>
      </c>
    </row>
    <row r="21" s="63" customFormat="true" ht="23.1" customHeight="true" spans="1:5">
      <c r="A21" s="80" t="s">
        <v>229</v>
      </c>
      <c r="B21" s="81">
        <f>SUM(B22:B29)</f>
        <v>2460</v>
      </c>
      <c r="C21" s="81">
        <f>SUM(C22:C29)</f>
        <v>2047</v>
      </c>
      <c r="D21" s="81">
        <f>SUM(D22:D29)</f>
        <v>2047</v>
      </c>
      <c r="E21" s="87">
        <f t="shared" si="2"/>
        <v>100</v>
      </c>
    </row>
    <row r="22" s="63" customFormat="true" ht="23.1" customHeight="true" spans="1:5">
      <c r="A22" s="82" t="s">
        <v>230</v>
      </c>
      <c r="B22" s="84">
        <v>2402</v>
      </c>
      <c r="C22" s="83">
        <v>2010</v>
      </c>
      <c r="D22" s="83">
        <v>1995</v>
      </c>
      <c r="E22" s="88">
        <f t="shared" si="2"/>
        <v>99.2537313432836</v>
      </c>
    </row>
    <row r="23" s="63" customFormat="true" ht="23.1" customHeight="true" spans="1:5">
      <c r="A23" s="82" t="s">
        <v>231</v>
      </c>
      <c r="B23" s="84">
        <v>58</v>
      </c>
      <c r="C23" s="83">
        <v>24</v>
      </c>
      <c r="D23" s="83">
        <v>24</v>
      </c>
      <c r="E23" s="88">
        <f t="shared" si="2"/>
        <v>100</v>
      </c>
    </row>
    <row r="24" s="63" customFormat="true" ht="23.1" customHeight="true" spans="1:5">
      <c r="A24" s="82" t="s">
        <v>232</v>
      </c>
      <c r="B24" s="84"/>
      <c r="C24" s="83"/>
      <c r="D24" s="83"/>
      <c r="E24" s="88"/>
    </row>
    <row r="25" s="63" customFormat="true" ht="23.1" customHeight="true" spans="1:5">
      <c r="A25" s="82" t="s">
        <v>233</v>
      </c>
      <c r="B25" s="84"/>
      <c r="C25" s="83"/>
      <c r="D25" s="83"/>
      <c r="E25" s="88"/>
    </row>
    <row r="26" s="63" customFormat="true" ht="23.1" customHeight="true" spans="1:5">
      <c r="A26" s="82" t="s">
        <v>234</v>
      </c>
      <c r="B26" s="84"/>
      <c r="C26" s="83">
        <v>13</v>
      </c>
      <c r="D26" s="83">
        <v>28</v>
      </c>
      <c r="E26" s="88">
        <f>D26/C26*100</f>
        <v>215.384615384615</v>
      </c>
    </row>
    <row r="27" s="63" customFormat="true" ht="23.1" customHeight="true" spans="1:5">
      <c r="A27" s="82" t="s">
        <v>235</v>
      </c>
      <c r="B27" s="84"/>
      <c r="C27" s="83"/>
      <c r="D27" s="83"/>
      <c r="E27" s="88"/>
    </row>
    <row r="28" s="63" customFormat="true" ht="23.1" customHeight="true" spans="1:5">
      <c r="A28" s="82" t="s">
        <v>236</v>
      </c>
      <c r="B28" s="84"/>
      <c r="C28" s="83"/>
      <c r="D28" s="83"/>
      <c r="E28" s="88"/>
    </row>
    <row r="29" s="63" customFormat="true" ht="23.1" customHeight="true" spans="1:5">
      <c r="A29" s="82" t="s">
        <v>237</v>
      </c>
      <c r="B29" s="84"/>
      <c r="C29" s="83"/>
      <c r="D29" s="83"/>
      <c r="E29" s="88"/>
    </row>
    <row r="30" s="63" customFormat="true" ht="23.1" customHeight="true" spans="1:5">
      <c r="A30" s="85" t="s">
        <v>238</v>
      </c>
      <c r="B30" s="81">
        <f>B4+B21</f>
        <v>34500</v>
      </c>
      <c r="C30" s="81">
        <f>C4+C21</f>
        <v>32751</v>
      </c>
      <c r="D30" s="81">
        <f>D4+D21</f>
        <v>36511</v>
      </c>
      <c r="E30" s="87">
        <f>D30/C30*100</f>
        <v>111.480565478917</v>
      </c>
    </row>
    <row r="31" s="63" customFormat="true" customHeight="true" spans="2:2">
      <c r="B31" s="70"/>
    </row>
    <row r="32" s="63" customFormat="true" customHeight="true" spans="5:5">
      <c r="E32" s="89"/>
    </row>
  </sheetData>
  <mergeCells count="2">
    <mergeCell ref="A1:E1"/>
    <mergeCell ref="D2:E2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A1" sqref="$A1:$XFD1048576"/>
    </sheetView>
  </sheetViews>
  <sheetFormatPr defaultColWidth="9" defaultRowHeight="24.95" customHeight="true" outlineLevelCol="4"/>
  <cols>
    <col min="1" max="1" width="40.75" style="10" customWidth="true"/>
    <col min="2" max="2" width="12.625" style="10" customWidth="true"/>
    <col min="3" max="3" width="12.625" style="13" customWidth="true"/>
    <col min="4" max="5" width="12.625" style="10" customWidth="true"/>
    <col min="6" max="16384" width="9" style="10"/>
  </cols>
  <sheetData>
    <row r="1" s="10" customFormat="true" ht="35.1" customHeight="true" spans="1:5">
      <c r="A1" s="14" t="s">
        <v>239</v>
      </c>
      <c r="B1" s="14"/>
      <c r="C1" s="14"/>
      <c r="D1" s="14"/>
      <c r="E1" s="14"/>
    </row>
    <row r="2" s="10" customFormat="true" ht="27.95" customHeight="true" spans="3:5">
      <c r="C2" s="13"/>
      <c r="D2" s="60" t="s">
        <v>240</v>
      </c>
      <c r="E2" s="60"/>
    </row>
    <row r="3" s="10" customFormat="true" ht="29.1" customHeight="true" spans="1:5">
      <c r="A3" s="23" t="s">
        <v>207</v>
      </c>
      <c r="B3" s="40" t="s">
        <v>208</v>
      </c>
      <c r="C3" s="40" t="s">
        <v>209</v>
      </c>
      <c r="D3" s="39" t="s">
        <v>210</v>
      </c>
      <c r="E3" s="17" t="s">
        <v>211</v>
      </c>
    </row>
    <row r="4" s="10" customFormat="true" ht="19.5" customHeight="true" spans="1:5">
      <c r="A4" s="71" t="s">
        <v>241</v>
      </c>
      <c r="B4" s="6">
        <v>28298</v>
      </c>
      <c r="C4" s="6">
        <v>10254</v>
      </c>
      <c r="D4" s="72">
        <v>9644</v>
      </c>
      <c r="E4" s="75">
        <f t="shared" ref="E4:E17" si="0">D4/C4*100</f>
        <v>94.0511020089721</v>
      </c>
    </row>
    <row r="5" s="10" customFormat="true" ht="19.5" customHeight="true" spans="1:5">
      <c r="A5" s="71" t="s">
        <v>242</v>
      </c>
      <c r="B5" s="6"/>
      <c r="C5" s="6"/>
      <c r="D5" s="72"/>
      <c r="E5" s="75"/>
    </row>
    <row r="6" s="10" customFormat="true" ht="19.5" customHeight="true" spans="1:5">
      <c r="A6" s="71" t="s">
        <v>243</v>
      </c>
      <c r="B6" s="6"/>
      <c r="C6" s="6"/>
      <c r="D6" s="72"/>
      <c r="E6" s="75"/>
    </row>
    <row r="7" s="10" customFormat="true" ht="19.5" customHeight="true" spans="1:5">
      <c r="A7" s="71" t="s">
        <v>244</v>
      </c>
      <c r="B7" s="6">
        <v>522</v>
      </c>
      <c r="C7" s="6">
        <v>474</v>
      </c>
      <c r="D7" s="72">
        <v>461</v>
      </c>
      <c r="E7" s="75">
        <f t="shared" si="0"/>
        <v>97.2573839662447</v>
      </c>
    </row>
    <row r="8" s="10" customFormat="true" ht="19.5" customHeight="true" spans="1:5">
      <c r="A8" s="71" t="s">
        <v>245</v>
      </c>
      <c r="B8" s="6">
        <v>1970</v>
      </c>
      <c r="C8" s="6">
        <v>2443</v>
      </c>
      <c r="D8" s="72">
        <v>1909</v>
      </c>
      <c r="E8" s="75">
        <f t="shared" si="0"/>
        <v>78.1416291444945</v>
      </c>
    </row>
    <row r="9" s="10" customFormat="true" ht="20.25" customHeight="true" spans="1:5">
      <c r="A9" s="71" t="s">
        <v>246</v>
      </c>
      <c r="B9" s="6"/>
      <c r="C9" s="6">
        <v>350</v>
      </c>
      <c r="D9" s="72">
        <v>335</v>
      </c>
      <c r="E9" s="75">
        <f t="shared" si="0"/>
        <v>95.7142857142857</v>
      </c>
    </row>
    <row r="10" s="10" customFormat="true" ht="19.5" customHeight="true" spans="1:5">
      <c r="A10" s="71" t="s">
        <v>247</v>
      </c>
      <c r="B10" s="6"/>
      <c r="C10" s="6">
        <v>4</v>
      </c>
      <c r="D10" s="72">
        <v>4</v>
      </c>
      <c r="E10" s="75">
        <f t="shared" si="0"/>
        <v>100</v>
      </c>
    </row>
    <row r="11" s="10" customFormat="true" ht="19.5" customHeight="true" spans="1:5">
      <c r="A11" s="71" t="s">
        <v>248</v>
      </c>
      <c r="B11" s="6">
        <v>555</v>
      </c>
      <c r="C11" s="6">
        <v>578</v>
      </c>
      <c r="D11" s="72">
        <v>439</v>
      </c>
      <c r="E11" s="75">
        <f t="shared" si="0"/>
        <v>75.9515570934256</v>
      </c>
    </row>
    <row r="12" s="10" customFormat="true" ht="19.5" customHeight="true" spans="1:5">
      <c r="A12" s="71" t="s">
        <v>249</v>
      </c>
      <c r="B12" s="6">
        <v>382</v>
      </c>
      <c r="C12" s="6">
        <v>563</v>
      </c>
      <c r="D12" s="72">
        <v>493</v>
      </c>
      <c r="E12" s="75">
        <f t="shared" si="0"/>
        <v>87.5666074600355</v>
      </c>
    </row>
    <row r="13" s="10" customFormat="true" ht="19.5" customHeight="true" spans="1:5">
      <c r="A13" s="71" t="s">
        <v>250</v>
      </c>
      <c r="B13" s="6">
        <v>5</v>
      </c>
      <c r="C13" s="6">
        <v>10</v>
      </c>
      <c r="D13" s="72">
        <v>10</v>
      </c>
      <c r="E13" s="75">
        <f t="shared" si="0"/>
        <v>100</v>
      </c>
    </row>
    <row r="14" s="10" customFormat="true" ht="19.5" customHeight="true" spans="1:5">
      <c r="A14" s="71" t="s">
        <v>251</v>
      </c>
      <c r="B14" s="6">
        <v>1420</v>
      </c>
      <c r="C14" s="6">
        <v>17582</v>
      </c>
      <c r="D14" s="72">
        <v>17379</v>
      </c>
      <c r="E14" s="75">
        <f t="shared" si="0"/>
        <v>98.8454100784894</v>
      </c>
    </row>
    <row r="15" s="10" customFormat="true" ht="19.5" customHeight="true" spans="1:5">
      <c r="A15" s="71" t="s">
        <v>252</v>
      </c>
      <c r="B15" s="6">
        <v>226</v>
      </c>
      <c r="C15" s="6">
        <v>2638</v>
      </c>
      <c r="D15" s="72">
        <v>2152</v>
      </c>
      <c r="E15" s="75">
        <f t="shared" si="0"/>
        <v>81.5769522365428</v>
      </c>
    </row>
    <row r="16" s="10" customFormat="true" ht="19.5" customHeight="true" spans="1:5">
      <c r="A16" s="71" t="s">
        <v>253</v>
      </c>
      <c r="B16" s="6"/>
      <c r="C16" s="6">
        <v>50</v>
      </c>
      <c r="D16" s="72">
        <v>35</v>
      </c>
      <c r="E16" s="75">
        <f t="shared" si="0"/>
        <v>70</v>
      </c>
    </row>
    <row r="17" s="10" customFormat="true" ht="19.5" customHeight="true" spans="1:5">
      <c r="A17" s="71" t="s">
        <v>254</v>
      </c>
      <c r="B17" s="6"/>
      <c r="C17" s="6">
        <v>425</v>
      </c>
      <c r="D17" s="72">
        <v>387</v>
      </c>
      <c r="E17" s="75">
        <f t="shared" si="0"/>
        <v>91.0588235294118</v>
      </c>
    </row>
    <row r="18" s="10" customFormat="true" ht="19.5" customHeight="true" spans="1:5">
      <c r="A18" s="71" t="s">
        <v>255</v>
      </c>
      <c r="B18" s="6"/>
      <c r="C18" s="6"/>
      <c r="D18" s="72"/>
      <c r="E18" s="75"/>
    </row>
    <row r="19" s="10" customFormat="true" ht="19.5" customHeight="true" spans="1:5">
      <c r="A19" s="71" t="s">
        <v>256</v>
      </c>
      <c r="B19" s="6"/>
      <c r="C19" s="6">
        <v>330</v>
      </c>
      <c r="D19" s="72">
        <v>300</v>
      </c>
      <c r="E19" s="75">
        <f t="shared" ref="E19:E21" si="1">D19/C19*100</f>
        <v>90.9090909090909</v>
      </c>
    </row>
    <row r="20" s="10" customFormat="true" ht="19.5" customHeight="true" spans="1:5">
      <c r="A20" s="71" t="s">
        <v>257</v>
      </c>
      <c r="B20" s="6">
        <v>57</v>
      </c>
      <c r="C20" s="6">
        <v>63</v>
      </c>
      <c r="D20" s="72">
        <v>34</v>
      </c>
      <c r="E20" s="75">
        <f t="shared" si="1"/>
        <v>53.968253968254</v>
      </c>
    </row>
    <row r="21" s="10" customFormat="true" ht="19.5" customHeight="true" spans="1:5">
      <c r="A21" s="71" t="s">
        <v>258</v>
      </c>
      <c r="B21" s="6">
        <v>516</v>
      </c>
      <c r="C21" s="6">
        <v>700</v>
      </c>
      <c r="D21" s="72">
        <v>783</v>
      </c>
      <c r="E21" s="75">
        <f t="shared" si="1"/>
        <v>111.857142857143</v>
      </c>
    </row>
    <row r="22" s="10" customFormat="true" ht="19.5" customHeight="true" spans="1:5">
      <c r="A22" s="71" t="s">
        <v>259</v>
      </c>
      <c r="B22" s="6"/>
      <c r="C22" s="6"/>
      <c r="D22" s="72"/>
      <c r="E22" s="75"/>
    </row>
    <row r="23" s="10" customFormat="true" ht="19.5" customHeight="true" spans="1:5">
      <c r="A23" s="71" t="s">
        <v>260</v>
      </c>
      <c r="B23" s="6">
        <v>549</v>
      </c>
      <c r="C23" s="6">
        <v>500</v>
      </c>
      <c r="D23" s="72">
        <v>443</v>
      </c>
      <c r="E23" s="75">
        <f t="shared" ref="E23:E28" si="2">D23/C23*100</f>
        <v>88.6</v>
      </c>
    </row>
    <row r="24" s="53" customFormat="true" ht="19.5" customHeight="true" spans="1:5">
      <c r="A24" s="71" t="s">
        <v>261</v>
      </c>
      <c r="B24" s="6"/>
      <c r="C24" s="6"/>
      <c r="D24" s="73"/>
      <c r="E24" s="75"/>
    </row>
    <row r="25" s="10" customFormat="true" ht="19.5" customHeight="true" spans="1:5">
      <c r="A25" s="71" t="s">
        <v>262</v>
      </c>
      <c r="B25" s="6"/>
      <c r="C25" s="6"/>
      <c r="D25" s="72"/>
      <c r="E25" s="75"/>
    </row>
    <row r="26" s="10" customFormat="true" ht="19.5" customHeight="true" spans="1:5">
      <c r="A26" s="71" t="s">
        <v>263</v>
      </c>
      <c r="B26" s="6"/>
      <c r="C26" s="6">
        <v>192</v>
      </c>
      <c r="D26" s="72">
        <v>192</v>
      </c>
      <c r="E26" s="75">
        <f t="shared" si="2"/>
        <v>100</v>
      </c>
    </row>
    <row r="27" s="10" customFormat="true" ht="19.5" customHeight="true" spans="1:5">
      <c r="A27" s="71" t="s">
        <v>264</v>
      </c>
      <c r="B27" s="6"/>
      <c r="C27" s="6"/>
      <c r="D27" s="72"/>
      <c r="E27" s="75"/>
    </row>
    <row r="28" s="10" customFormat="true" ht="29.1" customHeight="true" spans="1:5">
      <c r="A28" s="74" t="s">
        <v>265</v>
      </c>
      <c r="B28" s="8">
        <f>SUM(B4:B27)</f>
        <v>34500</v>
      </c>
      <c r="C28" s="8">
        <f>SUM(C4:C27)</f>
        <v>37156</v>
      </c>
      <c r="D28" s="8">
        <f>SUM(D4:D27)</f>
        <v>35000</v>
      </c>
      <c r="E28" s="76">
        <f t="shared" si="2"/>
        <v>94.197437829691</v>
      </c>
    </row>
    <row r="29" s="63" customFormat="true" customHeight="true" spans="2:2">
      <c r="B29" s="70"/>
    </row>
  </sheetData>
  <mergeCells count="2">
    <mergeCell ref="A1:E1"/>
    <mergeCell ref="D2:E2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09"/>
  <sheetViews>
    <sheetView topLeftCell="A21" workbookViewId="0">
      <selection activeCell="A1" sqref="$A1:$XFD1048576"/>
    </sheetView>
  </sheetViews>
  <sheetFormatPr defaultColWidth="12.125" defaultRowHeight="24.95" customHeight="true" outlineLevelCol="3"/>
  <cols>
    <col min="1" max="1" width="41.625" style="64" customWidth="true"/>
    <col min="2" max="2" width="9.625" style="64" customWidth="true"/>
    <col min="3" max="3" width="41.625" style="64" customWidth="true"/>
    <col min="4" max="4" width="9.625" style="64" customWidth="true"/>
    <col min="5" max="5" width="21.125" style="1" customWidth="true"/>
    <col min="6" max="248" width="12.125" style="1"/>
    <col min="249" max="249" width="41.75" style="1" customWidth="true"/>
    <col min="250" max="250" width="19.5" style="1" customWidth="true"/>
    <col min="251" max="251" width="40.625" style="1" customWidth="true"/>
    <col min="252" max="252" width="19.5" style="1" customWidth="true"/>
    <col min="253" max="16384" width="12.125" style="1"/>
  </cols>
  <sheetData>
    <row r="1" s="1" customFormat="true" customHeight="true" spans="1:4">
      <c r="A1" s="65" t="s">
        <v>266</v>
      </c>
      <c r="B1" s="65"/>
      <c r="C1" s="65"/>
      <c r="D1" s="65"/>
    </row>
    <row r="2" s="1" customFormat="true" customHeight="true" spans="1:4">
      <c r="A2" s="66" t="s">
        <v>80</v>
      </c>
      <c r="B2" s="66"/>
      <c r="C2" s="66"/>
      <c r="D2" s="66"/>
    </row>
    <row r="3" s="1" customFormat="true" customHeight="true" spans="1:4">
      <c r="A3" s="67" t="s">
        <v>267</v>
      </c>
      <c r="B3" s="67" t="s">
        <v>210</v>
      </c>
      <c r="C3" s="67" t="s">
        <v>267</v>
      </c>
      <c r="D3" s="67" t="s">
        <v>210</v>
      </c>
    </row>
    <row r="4" s="9" customFormat="true" customHeight="true" spans="1:4">
      <c r="A4" s="19" t="s">
        <v>268</v>
      </c>
      <c r="B4" s="21">
        <v>36511</v>
      </c>
      <c r="C4" s="19" t="s">
        <v>269</v>
      </c>
      <c r="D4" s="21">
        <v>35000</v>
      </c>
    </row>
    <row r="5" s="9" customFormat="true" customHeight="true" spans="1:4">
      <c r="A5" s="19" t="s">
        <v>270</v>
      </c>
      <c r="B5" s="21">
        <v>27301</v>
      </c>
      <c r="C5" s="19" t="s">
        <v>271</v>
      </c>
      <c r="D5" s="20"/>
    </row>
    <row r="6" s="9" customFormat="true" customHeight="true" spans="1:4">
      <c r="A6" s="19" t="s">
        <v>272</v>
      </c>
      <c r="B6" s="21"/>
      <c r="C6" s="19" t="s">
        <v>273</v>
      </c>
      <c r="D6" s="20"/>
    </row>
    <row r="7" s="9" customFormat="true" customHeight="true" spans="1:4">
      <c r="A7" s="19" t="s">
        <v>274</v>
      </c>
      <c r="B7" s="21">
        <v>10957</v>
      </c>
      <c r="C7" s="19" t="s">
        <v>275</v>
      </c>
      <c r="D7" s="20"/>
    </row>
    <row r="8" s="9" customFormat="true" customHeight="true" spans="1:4">
      <c r="A8" s="22" t="s">
        <v>276</v>
      </c>
      <c r="B8" s="20">
        <v>446</v>
      </c>
      <c r="C8" s="22" t="s">
        <v>277</v>
      </c>
      <c r="D8" s="20"/>
    </row>
    <row r="9" s="9" customFormat="true" customHeight="true" spans="1:4">
      <c r="A9" s="22" t="s">
        <v>278</v>
      </c>
      <c r="B9" s="20">
        <v>20</v>
      </c>
      <c r="C9" s="22" t="s">
        <v>279</v>
      </c>
      <c r="D9" s="20"/>
    </row>
    <row r="10" s="9" customFormat="true" customHeight="true" spans="1:4">
      <c r="A10" s="22" t="s">
        <v>280</v>
      </c>
      <c r="B10" s="20">
        <v>63</v>
      </c>
      <c r="C10" s="22" t="s">
        <v>281</v>
      </c>
      <c r="D10" s="20"/>
    </row>
    <row r="11" s="9" customFormat="true" customHeight="true" spans="1:4">
      <c r="A11" s="22" t="s">
        <v>282</v>
      </c>
      <c r="B11" s="20">
        <v>220</v>
      </c>
      <c r="C11" s="22" t="s">
        <v>283</v>
      </c>
      <c r="D11" s="20"/>
    </row>
    <row r="12" s="9" customFormat="true" customHeight="true" spans="1:4">
      <c r="A12" s="22" t="s">
        <v>284</v>
      </c>
      <c r="B12" s="20">
        <v>3799</v>
      </c>
      <c r="C12" s="22" t="s">
        <v>285</v>
      </c>
      <c r="D12" s="20"/>
    </row>
    <row r="13" s="9" customFormat="true" customHeight="true" spans="1:4">
      <c r="A13" s="22" t="s">
        <v>286</v>
      </c>
      <c r="B13" s="20">
        <v>50</v>
      </c>
      <c r="C13" s="22" t="s">
        <v>287</v>
      </c>
      <c r="D13" s="20"/>
    </row>
    <row r="14" s="9" customFormat="true" customHeight="true" spans="1:4">
      <c r="A14" s="22" t="s">
        <v>288</v>
      </c>
      <c r="B14" s="20">
        <v>305</v>
      </c>
      <c r="C14" s="22" t="s">
        <v>289</v>
      </c>
      <c r="D14" s="20"/>
    </row>
    <row r="15" s="9" customFormat="true" customHeight="true" spans="1:4">
      <c r="A15" s="22" t="s">
        <v>290</v>
      </c>
      <c r="B15" s="20">
        <v>321</v>
      </c>
      <c r="C15" s="22" t="s">
        <v>291</v>
      </c>
      <c r="D15" s="20"/>
    </row>
    <row r="16" s="9" customFormat="true" customHeight="true" spans="1:4">
      <c r="A16" s="22" t="s">
        <v>292</v>
      </c>
      <c r="B16" s="20">
        <v>4</v>
      </c>
      <c r="C16" s="22" t="s">
        <v>293</v>
      </c>
      <c r="D16" s="20"/>
    </row>
    <row r="17" s="9" customFormat="true" customHeight="true" spans="1:4">
      <c r="A17" s="22" t="s">
        <v>294</v>
      </c>
      <c r="B17" s="20">
        <v>3</v>
      </c>
      <c r="C17" s="22" t="s">
        <v>295</v>
      </c>
      <c r="D17" s="20"/>
    </row>
    <row r="18" s="9" customFormat="true" customHeight="true" spans="1:4">
      <c r="A18" s="22" t="s">
        <v>296</v>
      </c>
      <c r="B18" s="20">
        <v>5</v>
      </c>
      <c r="C18" s="22" t="s">
        <v>297</v>
      </c>
      <c r="D18" s="20"/>
    </row>
    <row r="19" s="9" customFormat="true" customHeight="true" spans="1:4">
      <c r="A19" s="22" t="s">
        <v>298</v>
      </c>
      <c r="B19" s="20">
        <v>324</v>
      </c>
      <c r="C19" s="22" t="s">
        <v>299</v>
      </c>
      <c r="D19" s="20"/>
    </row>
    <row r="20" s="9" customFormat="true" customHeight="true" spans="1:4">
      <c r="A20" s="22" t="s">
        <v>300</v>
      </c>
      <c r="B20" s="20">
        <v>122</v>
      </c>
      <c r="C20" s="22" t="s">
        <v>301</v>
      </c>
      <c r="D20" s="20"/>
    </row>
    <row r="21" s="9" customFormat="true" customHeight="true" spans="1:4">
      <c r="A21" s="22" t="s">
        <v>302</v>
      </c>
      <c r="B21" s="20">
        <v>22</v>
      </c>
      <c r="C21" s="22" t="s">
        <v>303</v>
      </c>
      <c r="D21" s="20"/>
    </row>
    <row r="22" s="9" customFormat="true" customHeight="true" spans="1:4">
      <c r="A22" s="22" t="s">
        <v>304</v>
      </c>
      <c r="B22" s="20">
        <v>3106</v>
      </c>
      <c r="C22" s="22" t="s">
        <v>305</v>
      </c>
      <c r="D22" s="20"/>
    </row>
    <row r="23" s="9" customFormat="true" customHeight="true" spans="1:4">
      <c r="A23" s="22" t="s">
        <v>306</v>
      </c>
      <c r="B23" s="20">
        <v>43</v>
      </c>
      <c r="C23" s="22" t="s">
        <v>307</v>
      </c>
      <c r="D23" s="20"/>
    </row>
    <row r="24" s="9" customFormat="true" customHeight="true" spans="1:4">
      <c r="A24" s="22" t="s">
        <v>308</v>
      </c>
      <c r="B24" s="20">
        <v>1031</v>
      </c>
      <c r="C24" s="22" t="s">
        <v>309</v>
      </c>
      <c r="D24" s="20"/>
    </row>
    <row r="25" s="9" customFormat="true" customHeight="true" spans="1:4">
      <c r="A25" s="22" t="s">
        <v>310</v>
      </c>
      <c r="B25" s="20">
        <v>1073</v>
      </c>
      <c r="C25" s="22" t="s">
        <v>311</v>
      </c>
      <c r="D25" s="20"/>
    </row>
    <row r="26" s="9" customFormat="true" customHeight="true" spans="1:4">
      <c r="A26" s="19" t="s">
        <v>312</v>
      </c>
      <c r="B26" s="21">
        <v>16344</v>
      </c>
      <c r="C26" s="19" t="s">
        <v>313</v>
      </c>
      <c r="D26" s="20"/>
    </row>
    <row r="27" s="1" customFormat="true" customHeight="true" spans="1:4">
      <c r="A27" s="19" t="s">
        <v>314</v>
      </c>
      <c r="B27" s="20"/>
      <c r="C27" s="68" t="s">
        <v>315</v>
      </c>
      <c r="D27" s="21"/>
    </row>
    <row r="28" s="1" customFormat="true" customHeight="true" spans="1:4">
      <c r="A28" s="19" t="s">
        <v>316</v>
      </c>
      <c r="B28" s="21"/>
      <c r="C28" s="22"/>
      <c r="D28" s="20"/>
    </row>
    <row r="29" s="1" customFormat="true" customHeight="true" spans="1:4">
      <c r="A29" s="19" t="s">
        <v>317</v>
      </c>
      <c r="B29" s="21"/>
      <c r="C29" s="19" t="s">
        <v>318</v>
      </c>
      <c r="D29" s="20"/>
    </row>
    <row r="30" s="1" customFormat="true" customHeight="true" spans="1:4">
      <c r="A30" s="19" t="s">
        <v>319</v>
      </c>
      <c r="B30" s="20"/>
      <c r="C30" s="19" t="s">
        <v>320</v>
      </c>
      <c r="D30" s="21"/>
    </row>
    <row r="31" s="1" customFormat="true" customHeight="true" spans="1:4">
      <c r="A31" s="19" t="s">
        <v>321</v>
      </c>
      <c r="B31" s="20"/>
      <c r="C31" s="19" t="s">
        <v>322</v>
      </c>
      <c r="D31" s="21"/>
    </row>
    <row r="32" s="1" customFormat="true" customHeight="true" spans="1:4">
      <c r="A32" s="19" t="s">
        <v>323</v>
      </c>
      <c r="B32" s="21">
        <v>20</v>
      </c>
      <c r="C32" s="19" t="s">
        <v>324</v>
      </c>
      <c r="D32" s="20"/>
    </row>
    <row r="33" s="1" customFormat="true" customHeight="true" spans="1:4">
      <c r="A33" s="19" t="s">
        <v>325</v>
      </c>
      <c r="B33" s="21">
        <v>20</v>
      </c>
      <c r="C33" s="22" t="s">
        <v>326</v>
      </c>
      <c r="D33" s="20"/>
    </row>
    <row r="34" s="1" customFormat="true" customHeight="true" spans="1:4">
      <c r="A34" s="22" t="s">
        <v>327</v>
      </c>
      <c r="B34" s="20"/>
      <c r="C34" s="22" t="s">
        <v>328</v>
      </c>
      <c r="D34" s="20"/>
    </row>
    <row r="35" s="1" customFormat="true" customHeight="true" spans="1:4">
      <c r="A35" s="22" t="s">
        <v>329</v>
      </c>
      <c r="B35" s="20"/>
      <c r="C35" s="22" t="s">
        <v>330</v>
      </c>
      <c r="D35" s="20"/>
    </row>
    <row r="36" s="1" customFormat="true" customHeight="true" spans="1:4">
      <c r="A36" s="22" t="s">
        <v>331</v>
      </c>
      <c r="B36" s="20"/>
      <c r="C36" s="22" t="s">
        <v>332</v>
      </c>
      <c r="D36" s="20"/>
    </row>
    <row r="37" s="1" customFormat="true" customHeight="true" spans="1:4">
      <c r="A37" s="22" t="s">
        <v>333</v>
      </c>
      <c r="B37" s="20">
        <v>20</v>
      </c>
      <c r="C37" s="22"/>
      <c r="D37" s="20"/>
    </row>
    <row r="38" s="1" customFormat="true" customHeight="true" spans="1:4">
      <c r="A38" s="19" t="s">
        <v>334</v>
      </c>
      <c r="B38" s="21"/>
      <c r="C38" s="19" t="s">
        <v>335</v>
      </c>
      <c r="D38" s="21">
        <v>3760</v>
      </c>
    </row>
    <row r="39" s="1" customFormat="true" customHeight="true" spans="1:4">
      <c r="A39" s="19" t="s">
        <v>336</v>
      </c>
      <c r="B39" s="20"/>
      <c r="C39" s="19" t="s">
        <v>337</v>
      </c>
      <c r="D39" s="21"/>
    </row>
    <row r="40" s="1" customFormat="true" customHeight="true" spans="1:4">
      <c r="A40" s="22"/>
      <c r="B40" s="20"/>
      <c r="C40" s="19" t="s">
        <v>338</v>
      </c>
      <c r="D40" s="21">
        <v>25072</v>
      </c>
    </row>
    <row r="41" s="1" customFormat="true" customHeight="true" spans="1:4">
      <c r="A41" s="69" t="s">
        <v>339</v>
      </c>
      <c r="B41" s="21">
        <v>63832</v>
      </c>
      <c r="C41" s="69" t="s">
        <v>340</v>
      </c>
      <c r="D41" s="21">
        <v>63832</v>
      </c>
    </row>
    <row r="42" s="63" customFormat="true" customHeight="true" spans="2:2">
      <c r="B42" s="70"/>
    </row>
    <row r="43" s="1" customFormat="true" customHeight="true"/>
    <row r="44" s="1" customFormat="true" customHeight="true"/>
    <row r="45" s="1" customFormat="true" customHeight="true"/>
    <row r="46" s="1" customFormat="true" customHeight="true"/>
    <row r="47" s="1" customFormat="true" customHeight="true"/>
    <row r="48" s="1" customFormat="true" customHeight="true"/>
    <row r="49" s="1" customFormat="true" customHeight="true"/>
    <row r="50" s="1" customFormat="true" customHeight="true"/>
    <row r="51" s="1" customFormat="true" customHeight="true"/>
    <row r="52" s="1" customFormat="true" customHeight="true"/>
    <row r="53" s="1" customFormat="true" customHeight="true"/>
    <row r="54" s="1" customFormat="true" customHeight="true"/>
    <row r="55" s="1" customFormat="true" customHeight="true"/>
    <row r="56" s="1" customFormat="true" customHeight="true"/>
    <row r="57" s="1" customFormat="true" customHeight="true"/>
    <row r="58" s="1" customFormat="true" customHeight="true"/>
    <row r="59" s="1" customFormat="true" customHeight="true"/>
    <row r="60" s="1" customFormat="true" customHeight="true"/>
    <row r="61" s="1" customFormat="true" customHeight="true"/>
    <row r="62" s="1" customFormat="true" customHeight="true"/>
    <row r="63" s="1" customFormat="true" customHeight="true"/>
    <row r="64" s="1" customFormat="true" customHeight="true"/>
    <row r="65" s="1" customFormat="true" customHeight="true"/>
    <row r="66" s="1" customFormat="true" customHeight="true"/>
    <row r="67" s="1" customFormat="true" customHeight="true"/>
    <row r="68" s="1" customFormat="true" customHeight="true"/>
    <row r="69" s="1" customFormat="true" customHeight="true"/>
    <row r="70" s="1" customFormat="true" customHeight="true"/>
    <row r="71" s="1" customFormat="true" customHeight="true"/>
    <row r="72" s="1" customFormat="true" customHeight="true"/>
    <row r="73" s="1" customFormat="true" customHeight="true"/>
    <row r="74" s="1" customFormat="true" customHeight="true"/>
    <row r="75" s="1" customFormat="true" customHeight="true"/>
    <row r="76" s="1" customFormat="true" customHeight="true"/>
    <row r="77" s="1" customFormat="true" customHeight="true"/>
    <row r="78" s="1" customFormat="true" customHeight="true"/>
    <row r="79" s="1" customFormat="true" customHeight="true"/>
    <row r="80" s="1" customFormat="true" customHeight="true"/>
    <row r="81" s="1" customFormat="true" customHeight="true"/>
    <row r="82" s="1" customFormat="true" customHeight="true"/>
    <row r="83" s="1" customFormat="true" customHeight="true"/>
    <row r="84" s="1" customFormat="true" customHeight="true"/>
    <row r="85" s="1" customFormat="true" customHeight="true"/>
    <row r="86" s="1" customFormat="true" customHeight="true"/>
    <row r="87" s="1" customFormat="true" customHeight="true"/>
    <row r="88" s="1" customFormat="true" customHeight="true"/>
    <row r="89" s="1" customFormat="true" customHeight="true"/>
    <row r="90" s="1" customFormat="true" customHeight="true"/>
    <row r="91" s="1" customFormat="true" customHeight="true"/>
    <row r="92" s="1" customFormat="true" customHeight="true"/>
    <row r="93" s="1" customFormat="true" customHeight="true"/>
    <row r="94" s="1" customFormat="true" customHeight="true"/>
    <row r="95" s="1" customFormat="true" customHeight="true"/>
    <row r="96" s="1" customFormat="true" customHeight="true"/>
    <row r="97" s="1" customFormat="true" customHeight="true"/>
    <row r="98" s="1" customFormat="true" customHeight="true"/>
    <row r="99" s="1" customFormat="true" customHeight="true"/>
    <row r="100" s="1" customFormat="true" customHeight="true"/>
    <row r="101" s="1" customFormat="true" customHeight="true"/>
    <row r="102" s="1" customFormat="true" customHeight="true"/>
    <row r="103" s="1" customFormat="true" customHeight="true"/>
    <row r="104" s="1" customFormat="true" customHeight="true"/>
    <row r="105" s="1" customFormat="true" customHeight="true"/>
    <row r="106" s="1" customFormat="true" customHeight="true"/>
    <row r="107" s="1" customFormat="true" customHeight="true"/>
    <row r="108" s="1" customFormat="true" customHeight="true"/>
    <row r="109" s="1" customFormat="true" customHeight="true"/>
    <row r="110" s="1" customFormat="true" customHeight="true"/>
    <row r="111" s="1" customFormat="true" customHeight="true"/>
    <row r="112" s="1" customFormat="true" customHeight="true"/>
    <row r="113" s="1" customFormat="true" customHeight="true"/>
    <row r="114" s="1" customFormat="true" customHeight="true"/>
    <row r="115" s="1" customFormat="true" customHeight="true"/>
    <row r="116" s="1" customFormat="true" customHeight="true"/>
    <row r="117" s="1" customFormat="true" customHeight="true"/>
    <row r="118" s="1" customFormat="true" customHeight="true"/>
    <row r="119" s="1" customFormat="true" customHeight="true"/>
    <row r="120" s="1" customFormat="true" customHeight="true"/>
    <row r="121" s="1" customFormat="true" customHeight="true"/>
    <row r="122" s="1" customFormat="true" customHeight="true"/>
    <row r="123" s="1" customFormat="true" customHeight="true"/>
    <row r="124" s="1" customFormat="true" customHeight="true"/>
    <row r="125" s="1" customFormat="true" customHeight="true"/>
    <row r="126" s="1" customFormat="true" customHeight="true"/>
    <row r="127" s="1" customFormat="true" customHeight="true"/>
    <row r="128" s="1" customFormat="true" customHeight="true"/>
    <row r="129" s="1" customFormat="true" customHeight="true"/>
    <row r="130" s="1" customFormat="true" customHeight="true"/>
    <row r="131" s="1" customFormat="true" customHeight="true"/>
    <row r="132" s="1" customFormat="true" customHeight="true"/>
    <row r="133" s="1" customFormat="true" customHeight="true"/>
    <row r="134" s="1" customFormat="true" customHeight="true"/>
    <row r="135" s="1" customFormat="true" customHeight="true"/>
    <row r="136" s="1" customFormat="true" customHeight="true"/>
    <row r="137" s="1" customFormat="true" customHeight="true"/>
    <row r="138" s="1" customFormat="true" customHeight="true"/>
    <row r="139" s="1" customFormat="true" customHeight="true"/>
    <row r="140" s="1" customFormat="true" customHeight="true"/>
    <row r="141" s="1" customFormat="true" customHeight="true"/>
    <row r="142" s="1" customFormat="true" customHeight="true"/>
    <row r="143" s="1" customFormat="true" customHeight="true"/>
    <row r="144" s="1" customFormat="true" customHeight="true"/>
    <row r="145" s="1" customFormat="true" customHeight="true"/>
    <row r="146" s="1" customFormat="true" customHeight="true"/>
    <row r="147" s="1" customFormat="true" customHeight="true"/>
    <row r="148" s="1" customFormat="true" customHeight="true"/>
    <row r="149" s="1" customFormat="true" customHeight="true"/>
    <row r="150" s="1" customFormat="true" customHeight="true"/>
    <row r="151" s="1" customFormat="true" customHeight="true"/>
    <row r="152" s="1" customFormat="true" customHeight="true"/>
    <row r="153" s="1" customFormat="true" customHeight="true"/>
    <row r="154" s="1" customFormat="true" customHeight="true"/>
    <row r="155" s="1" customFormat="true" customHeight="true"/>
    <row r="156" s="1" customFormat="true" customHeight="true"/>
    <row r="157" s="1" customFormat="true" customHeight="true"/>
    <row r="158" s="1" customFormat="true" customHeight="true"/>
    <row r="159" s="1" customFormat="true" customHeight="true"/>
    <row r="160" s="1" customFormat="true" customHeight="true"/>
    <row r="161" s="1" customFormat="true" customHeight="true"/>
    <row r="162" s="1" customFormat="true" customHeight="true"/>
    <row r="163" s="1" customFormat="true" customHeight="true"/>
    <row r="164" s="1" customFormat="true" customHeight="true"/>
    <row r="165" s="1" customFormat="true" customHeight="true"/>
    <row r="166" s="1" customFormat="true" customHeight="true"/>
    <row r="167" s="1" customFormat="true" customHeight="true"/>
    <row r="168" s="1" customFormat="true" customHeight="true"/>
    <row r="169" s="1" customFormat="true" customHeight="true"/>
    <row r="170" s="1" customFormat="true" customHeight="true"/>
    <row r="171" s="1" customFormat="true" customHeight="true"/>
    <row r="172" s="1" customFormat="true" customHeight="true"/>
    <row r="173" s="1" customFormat="true" customHeight="true"/>
    <row r="174" s="1" customFormat="true" customHeight="true"/>
    <row r="175" s="1" customFormat="true" customHeight="true"/>
    <row r="176" s="1" customFormat="true" customHeight="true"/>
    <row r="177" s="1" customFormat="true" customHeight="true"/>
    <row r="178" s="1" customFormat="true" customHeight="true"/>
    <row r="179" s="1" customFormat="true" customHeight="true"/>
    <row r="180" s="1" customFormat="true" customHeight="true"/>
    <row r="181" s="1" customFormat="true" customHeight="true"/>
    <row r="182" s="1" customFormat="true" customHeight="true"/>
    <row r="183" s="1" customFormat="true" customHeight="true"/>
    <row r="184" s="1" customFormat="true" customHeight="true"/>
    <row r="185" s="1" customFormat="true" customHeight="true"/>
    <row r="186" s="1" customFormat="true" customHeight="true"/>
    <row r="187" s="1" customFormat="true" customHeight="true"/>
    <row r="188" s="1" customFormat="true" customHeight="true"/>
    <row r="189" s="1" customFormat="true" customHeight="true"/>
    <row r="190" s="1" customFormat="true" customHeight="true"/>
    <row r="191" s="1" customFormat="true" customHeight="true"/>
    <row r="192" s="1" customFormat="true" customHeight="true"/>
    <row r="193" s="1" customFormat="true" customHeight="true"/>
    <row r="194" s="1" customFormat="true" customHeight="true"/>
    <row r="195" s="1" customFormat="true" customHeight="true"/>
    <row r="196" s="1" customFormat="true" customHeight="true"/>
    <row r="197" s="1" customFormat="true" customHeight="true"/>
    <row r="198" s="1" customFormat="true" customHeight="true"/>
    <row r="199" s="1" customFormat="true" customHeight="true"/>
    <row r="200" s="1" customFormat="true" customHeight="true"/>
    <row r="201" s="1" customFormat="true" customHeight="true"/>
    <row r="202" s="1" customFormat="true" customHeight="true"/>
    <row r="203" s="1" customFormat="true" customHeight="true"/>
    <row r="204" s="1" customFormat="true" customHeight="true"/>
    <row r="205" s="1" customFormat="true" customHeight="true"/>
    <row r="206" s="1" customFormat="true" customHeight="true"/>
    <row r="207" s="1" customFormat="true" customHeight="true"/>
    <row r="208" s="1" customFormat="true" customHeight="true"/>
    <row r="209" s="1" customFormat="true" customHeight="true"/>
    <row r="210" s="1" customFormat="true" customHeight="true"/>
    <row r="211" s="1" customFormat="true" customHeight="true"/>
    <row r="212" s="1" customFormat="true" customHeight="true"/>
    <row r="213" s="1" customFormat="true" customHeight="true"/>
    <row r="214" s="1" customFormat="true" customHeight="true"/>
    <row r="215" s="1" customFormat="true" customHeight="true"/>
    <row r="216" s="1" customFormat="true" customHeight="true"/>
    <row r="217" s="1" customFormat="true" customHeight="true"/>
    <row r="218" s="1" customFormat="true" customHeight="true"/>
    <row r="219" s="1" customFormat="true" customHeight="true"/>
    <row r="220" s="1" customFormat="true" customHeight="true"/>
    <row r="221" s="1" customFormat="true" customHeight="true"/>
    <row r="222" s="1" customFormat="true" customHeight="true"/>
    <row r="223" s="1" customFormat="true" customHeight="true"/>
    <row r="224" s="1" customFormat="true" customHeight="true"/>
    <row r="225" s="1" customFormat="true" customHeight="true"/>
    <row r="226" s="1" customFormat="true" customHeight="true"/>
    <row r="227" s="1" customFormat="true" customHeight="true"/>
    <row r="228" s="1" customFormat="true" customHeight="true"/>
    <row r="229" s="1" customFormat="true" customHeight="true"/>
    <row r="230" s="1" customFormat="true" customHeight="true"/>
    <row r="231" s="1" customFormat="true" customHeight="true"/>
    <row r="232" s="1" customFormat="true" customHeight="true"/>
    <row r="233" s="1" customFormat="true" customHeight="true"/>
    <row r="234" s="1" customFormat="true" customHeight="true"/>
    <row r="235" s="1" customFormat="true" customHeight="true"/>
    <row r="236" s="1" customFormat="true" customHeight="true"/>
    <row r="237" s="1" customFormat="true" customHeight="true"/>
    <row r="238" s="1" customFormat="true" customHeight="true"/>
    <row r="239" s="1" customFormat="true" customHeight="true"/>
    <row r="240" s="1" customFormat="true" customHeight="true"/>
    <row r="241" s="1" customFormat="true" customHeight="true"/>
    <row r="242" s="1" customFormat="true" customHeight="true"/>
    <row r="243" s="1" customFormat="true" customHeight="true"/>
    <row r="244" s="1" customFormat="true" customHeight="true"/>
    <row r="245" s="1" customFormat="true" customHeight="true"/>
    <row r="246" s="1" customFormat="true" customHeight="true"/>
    <row r="247" s="1" customFormat="true" customHeight="true"/>
    <row r="248" s="1" customFormat="true" customHeight="true"/>
    <row r="249" s="1" customFormat="true" customHeight="true"/>
    <row r="250" s="1" customFormat="true" customHeight="true"/>
    <row r="251" s="1" customFormat="true" customHeight="true"/>
    <row r="252" s="1" customFormat="true" customHeight="true"/>
    <row r="253" s="1" customFormat="true" customHeight="true"/>
    <row r="254" s="1" customFormat="true" customHeight="true"/>
    <row r="255" s="1" customFormat="true" customHeight="true"/>
    <row r="256" s="1" customFormat="true" customHeight="true"/>
    <row r="257" s="1" customFormat="true" customHeight="true"/>
    <row r="258" s="1" customFormat="true" customHeight="true"/>
    <row r="259" s="1" customFormat="true" customHeight="true"/>
    <row r="260" s="1" customFormat="true" customHeight="true"/>
    <row r="261" s="1" customFormat="true" customHeight="true"/>
    <row r="262" s="1" customFormat="true" customHeight="true"/>
    <row r="263" s="1" customFormat="true" customHeight="true"/>
    <row r="264" s="1" customFormat="true" customHeight="true"/>
    <row r="265" s="1" customFormat="true" customHeight="true"/>
    <row r="266" s="1" customFormat="true" customHeight="true"/>
    <row r="267" s="1" customFormat="true" customHeight="true"/>
    <row r="268" s="1" customFormat="true" customHeight="true"/>
    <row r="269" s="1" customFormat="true" customHeight="true"/>
    <row r="270" s="1" customFormat="true" customHeight="true"/>
    <row r="271" s="1" customFormat="true" customHeight="true"/>
    <row r="272" s="1" customFormat="true" customHeight="true"/>
    <row r="273" s="1" customFormat="true" customHeight="true"/>
    <row r="274" s="1" customFormat="true" customHeight="true"/>
    <row r="275" s="1" customFormat="true" customHeight="true"/>
    <row r="276" s="1" customFormat="true" customHeight="true"/>
    <row r="277" s="1" customFormat="true" customHeight="true"/>
    <row r="278" s="1" customFormat="true" customHeight="true"/>
    <row r="279" s="1" customFormat="true" customHeight="true"/>
    <row r="280" s="1" customFormat="true" customHeight="true"/>
    <row r="281" s="1" customFormat="true" customHeight="true"/>
    <row r="282" s="1" customFormat="true" customHeight="true"/>
    <row r="283" s="1" customFormat="true" customHeight="true"/>
    <row r="284" s="1" customFormat="true" customHeight="true"/>
    <row r="285" s="1" customFormat="true" customHeight="true"/>
    <row r="286" s="1" customFormat="true" customHeight="true"/>
    <row r="287" s="1" customFormat="true" customHeight="true"/>
    <row r="288" s="1" customFormat="true" customHeight="true"/>
    <row r="289" s="1" customFormat="true" customHeight="true"/>
    <row r="290" s="1" customFormat="true" customHeight="true"/>
    <row r="291" s="1" customFormat="true" customHeight="true"/>
    <row r="292" s="1" customFormat="true" customHeight="true"/>
    <row r="293" s="1" customFormat="true" customHeight="true"/>
    <row r="294" s="1" customFormat="true" customHeight="true"/>
    <row r="295" s="1" customFormat="true" customHeight="true"/>
    <row r="296" s="1" customFormat="true" customHeight="true"/>
    <row r="297" s="1" customFormat="true" customHeight="true"/>
    <row r="298" s="1" customFormat="true" customHeight="true"/>
    <row r="299" s="1" customFormat="true" customHeight="true"/>
    <row r="300" s="1" customFormat="true" customHeight="true"/>
    <row r="301" s="1" customFormat="true" customHeight="true"/>
    <row r="302" s="1" customFormat="true" customHeight="true"/>
    <row r="303" s="1" customFormat="true" customHeight="true"/>
    <row r="304" s="1" customFormat="true" customHeight="true"/>
    <row r="305" s="1" customFormat="true" customHeight="true"/>
    <row r="306" s="1" customFormat="true" customHeight="true"/>
    <row r="307" s="1" customFormat="true" customHeight="true"/>
    <row r="308" s="1" customFormat="true" customHeight="true"/>
    <row r="309" s="1" customFormat="true" customHeight="true"/>
    <row r="310" s="1" customFormat="true" customHeight="true"/>
    <row r="311" s="1" customFormat="true" customHeight="true"/>
    <row r="312" s="1" customFormat="true" customHeight="true"/>
    <row r="313" s="1" customFormat="true" customHeight="true"/>
    <row r="314" s="1" customFormat="true" customHeight="true"/>
    <row r="315" s="1" customFormat="true" customHeight="true"/>
    <row r="316" s="1" customFormat="true" customHeight="true"/>
    <row r="317" s="1" customFormat="true" customHeight="true"/>
    <row r="318" s="1" customFormat="true" customHeight="true"/>
    <row r="319" s="1" customFormat="true" customHeight="true"/>
    <row r="320" s="1" customFormat="true" customHeight="true"/>
    <row r="321" s="1" customFormat="true" customHeight="true"/>
    <row r="322" s="1" customFormat="true" customHeight="true"/>
    <row r="323" s="1" customFormat="true" customHeight="true"/>
    <row r="324" s="1" customFormat="true" customHeight="true"/>
    <row r="325" s="1" customFormat="true" customHeight="true"/>
    <row r="326" s="1" customFormat="true" customHeight="true"/>
    <row r="327" s="1" customFormat="true" customHeight="true"/>
    <row r="328" s="1" customFormat="true" customHeight="true"/>
    <row r="329" s="1" customFormat="true" customHeight="true"/>
    <row r="330" s="1" customFormat="true" customHeight="true"/>
    <row r="331" s="1" customFormat="true" customHeight="true"/>
    <row r="332" s="1" customFormat="true" customHeight="true"/>
    <row r="333" s="1" customFormat="true" customHeight="true"/>
    <row r="334" s="1" customFormat="true" customHeight="true"/>
    <row r="335" s="1" customFormat="true" customHeight="true"/>
    <row r="336" s="1" customFormat="true" customHeight="true"/>
    <row r="337" s="1" customFormat="true" customHeight="true"/>
    <row r="338" s="1" customFormat="true" customHeight="true"/>
    <row r="339" s="1" customFormat="true" customHeight="true"/>
    <row r="340" s="1" customFormat="true" customHeight="true"/>
    <row r="341" s="1" customFormat="true" customHeight="true"/>
    <row r="342" s="1" customFormat="true" customHeight="true"/>
    <row r="343" s="1" customFormat="true" customHeight="true"/>
    <row r="344" s="1" customFormat="true" customHeight="true"/>
    <row r="345" s="1" customFormat="true" customHeight="true"/>
    <row r="346" s="1" customFormat="true" customHeight="true"/>
    <row r="347" s="1" customFormat="true" customHeight="true"/>
    <row r="348" s="1" customFormat="true" customHeight="true"/>
    <row r="349" s="1" customFormat="true" customHeight="true"/>
    <row r="350" s="1" customFormat="true" customHeight="true"/>
    <row r="351" s="1" customFormat="true" customHeight="true"/>
    <row r="352" s="1" customFormat="true" customHeight="true"/>
    <row r="353" s="1" customFormat="true" customHeight="true"/>
    <row r="354" s="1" customFormat="true" customHeight="true"/>
    <row r="355" s="1" customFormat="true" customHeight="true"/>
    <row r="356" s="1" customFormat="true" customHeight="true"/>
    <row r="357" s="1" customFormat="true" customHeight="true"/>
    <row r="358" s="1" customFormat="true" customHeight="true"/>
    <row r="359" s="1" customFormat="true" customHeight="true"/>
    <row r="360" s="1" customFormat="true" customHeight="true"/>
    <row r="361" s="1" customFormat="true" customHeight="true"/>
    <row r="362" s="1" customFormat="true" customHeight="true"/>
    <row r="363" s="1" customFormat="true" customHeight="true"/>
    <row r="364" s="1" customFormat="true" customHeight="true"/>
    <row r="365" s="1" customFormat="true" customHeight="true"/>
    <row r="366" s="1" customFormat="true" customHeight="true"/>
    <row r="367" s="1" customFormat="true" customHeight="true"/>
    <row r="368" s="1" customFormat="true" customHeight="true"/>
    <row r="369" s="1" customFormat="true" customHeight="true"/>
    <row r="370" s="1" customFormat="true" customHeight="true"/>
    <row r="371" s="1" customFormat="true" customHeight="true"/>
    <row r="372" s="1" customFormat="true" customHeight="true"/>
    <row r="373" s="1" customFormat="true" customHeight="true"/>
    <row r="374" s="1" customFormat="true" customHeight="true"/>
    <row r="375" s="1" customFormat="true" customHeight="true"/>
    <row r="376" s="1" customFormat="true" customHeight="true"/>
    <row r="377" s="1" customFormat="true" customHeight="true"/>
    <row r="378" s="1" customFormat="true" customHeight="true"/>
    <row r="379" s="1" customFormat="true" customHeight="true"/>
    <row r="380" s="1" customFormat="true" customHeight="true"/>
    <row r="381" s="1" customFormat="true" customHeight="true"/>
    <row r="382" s="1" customFormat="true" customHeight="true"/>
    <row r="383" s="1" customFormat="true" customHeight="true"/>
    <row r="384" s="1" customFormat="true" customHeight="true"/>
    <row r="385" s="1" customFormat="true" customHeight="true"/>
    <row r="386" s="1" customFormat="true" customHeight="true"/>
    <row r="387" s="1" customFormat="true" customHeight="true"/>
    <row r="388" s="1" customFormat="true" customHeight="true"/>
    <row r="389" s="1" customFormat="true" customHeight="true"/>
    <row r="390" s="1" customFormat="true" customHeight="true"/>
    <row r="391" s="1" customFormat="true" customHeight="true"/>
    <row r="392" s="1" customFormat="true" customHeight="true"/>
    <row r="393" s="1" customFormat="true" customHeight="true"/>
    <row r="394" s="1" customFormat="true" customHeight="true"/>
    <row r="395" s="1" customFormat="true" customHeight="true"/>
    <row r="396" s="1" customFormat="true" customHeight="true"/>
    <row r="397" s="1" customFormat="true" customHeight="true"/>
    <row r="398" s="1" customFormat="true" customHeight="true"/>
    <row r="399" s="1" customFormat="true" customHeight="true"/>
    <row r="400" s="1" customFormat="true" customHeight="true"/>
    <row r="401" s="1" customFormat="true" customHeight="true"/>
    <row r="402" s="1" customFormat="true" customHeight="true"/>
    <row r="403" s="1" customFormat="true" customHeight="true"/>
    <row r="404" s="1" customFormat="true" customHeight="true"/>
    <row r="405" s="1" customFormat="true" customHeight="true"/>
    <row r="406" s="1" customFormat="true" customHeight="true"/>
    <row r="407" s="1" customFormat="true" customHeight="true"/>
    <row r="408" s="1" customFormat="true" customHeight="true"/>
    <row r="409" s="1" customFormat="true" customHeight="true"/>
    <row r="410" s="1" customFormat="true" customHeight="true"/>
    <row r="411" s="1" customFormat="true" customHeight="true"/>
    <row r="412" s="1" customFormat="true" customHeight="true"/>
    <row r="413" s="1" customFormat="true" customHeight="true"/>
    <row r="414" s="1" customFormat="true" customHeight="true"/>
    <row r="415" s="1" customFormat="true" customHeight="true"/>
    <row r="416" s="1" customFormat="true" customHeight="true"/>
    <row r="417" s="1" customFormat="true" customHeight="true"/>
    <row r="418" s="1" customFormat="true" customHeight="true"/>
    <row r="419" s="1" customFormat="true" customHeight="true"/>
    <row r="420" s="1" customFormat="true" customHeight="true"/>
    <row r="421" s="1" customFormat="true" customHeight="true"/>
    <row r="422" s="1" customFormat="true" customHeight="true"/>
    <row r="423" s="1" customFormat="true" customHeight="true"/>
    <row r="424" s="1" customFormat="true" customHeight="true"/>
    <row r="425" s="1" customFormat="true" customHeight="true"/>
    <row r="426" s="1" customFormat="true" customHeight="true"/>
    <row r="427" s="1" customFormat="true" customHeight="true"/>
    <row r="428" s="1" customFormat="true" customHeight="true"/>
    <row r="429" s="1" customFormat="true" customHeight="true"/>
    <row r="430" s="1" customFormat="true" customHeight="true"/>
    <row r="431" s="1" customFormat="true" customHeight="true"/>
    <row r="432" s="1" customFormat="true" customHeight="true"/>
    <row r="433" s="1" customFormat="true" customHeight="true"/>
    <row r="434" s="1" customFormat="true" customHeight="true"/>
    <row r="435" s="1" customFormat="true" customHeight="true"/>
    <row r="436" s="1" customFormat="true" customHeight="true"/>
    <row r="437" s="1" customFormat="true" customHeight="true"/>
    <row r="438" s="1" customFormat="true" customHeight="true"/>
    <row r="439" s="1" customFormat="true" customHeight="true"/>
    <row r="440" s="1" customFormat="true" customHeight="true"/>
    <row r="441" s="1" customFormat="true" customHeight="true"/>
    <row r="442" s="1" customFormat="true" customHeight="true"/>
    <row r="443" s="1" customFormat="true" customHeight="true"/>
    <row r="444" s="1" customFormat="true" customHeight="true"/>
    <row r="445" s="1" customFormat="true" customHeight="true"/>
    <row r="446" s="1" customFormat="true" customHeight="true"/>
    <row r="447" s="1" customFormat="true" customHeight="true"/>
    <row r="448" s="1" customFormat="true" customHeight="true"/>
    <row r="449" s="1" customFormat="true" customHeight="true"/>
    <row r="450" s="1" customFormat="true" customHeight="true"/>
    <row r="451" s="1" customFormat="true" customHeight="true"/>
    <row r="452" s="1" customFormat="true" customHeight="true"/>
    <row r="453" s="1" customFormat="true" customHeight="true"/>
    <row r="454" s="1" customFormat="true" customHeight="true"/>
    <row r="455" s="1" customFormat="true" customHeight="true"/>
    <row r="456" s="1" customFormat="true" customHeight="true"/>
    <row r="457" s="1" customFormat="true" customHeight="true"/>
    <row r="458" s="1" customFormat="true" customHeight="true"/>
    <row r="459" s="1" customFormat="true" customHeight="true"/>
    <row r="460" s="1" customFormat="true" customHeight="true"/>
    <row r="461" s="1" customFormat="true" customHeight="true"/>
    <row r="462" s="1" customFormat="true" customHeight="true"/>
    <row r="463" s="1" customFormat="true" customHeight="true"/>
    <row r="464" s="1" customFormat="true" customHeight="true"/>
    <row r="465" s="1" customFormat="true" customHeight="true"/>
    <row r="466" s="1" customFormat="true" customHeight="true"/>
    <row r="467" s="1" customFormat="true" customHeight="true"/>
    <row r="468" s="1" customFormat="true" customHeight="true"/>
    <row r="469" s="1" customFormat="true" customHeight="true"/>
    <row r="470" s="1" customFormat="true" customHeight="true"/>
    <row r="471" s="1" customFormat="true" customHeight="true"/>
    <row r="472" s="1" customFormat="true" customHeight="true"/>
    <row r="473" s="1" customFormat="true" customHeight="true"/>
    <row r="474" s="1" customFormat="true" customHeight="true"/>
    <row r="475" s="1" customFormat="true" customHeight="true"/>
    <row r="476" s="1" customFormat="true" customHeight="true"/>
    <row r="477" s="1" customFormat="true" customHeight="true"/>
    <row r="478" s="1" customFormat="true" customHeight="true"/>
    <row r="479" s="1" customFormat="true" customHeight="true"/>
    <row r="480" s="1" customFormat="true" customHeight="true"/>
    <row r="481" s="1" customFormat="true" customHeight="true"/>
    <row r="482" s="1" customFormat="true" customHeight="true"/>
    <row r="483" s="1" customFormat="true" customHeight="true"/>
    <row r="484" s="1" customFormat="true" customHeight="true"/>
    <row r="485" s="1" customFormat="true" customHeight="true"/>
    <row r="486" s="1" customFormat="true" customHeight="true"/>
    <row r="487" s="1" customFormat="true" customHeight="true"/>
    <row r="488" s="1" customFormat="true" customHeight="true"/>
    <row r="489" s="1" customFormat="true" customHeight="true"/>
    <row r="490" s="1" customFormat="true" customHeight="true"/>
    <row r="491" s="1" customFormat="true" customHeight="true"/>
    <row r="492" s="1" customFormat="true" customHeight="true"/>
    <row r="493" s="1" customFormat="true" customHeight="true"/>
    <row r="494" s="1" customFormat="true" customHeight="true"/>
    <row r="495" s="1" customFormat="true" customHeight="true"/>
    <row r="496" s="1" customFormat="true" customHeight="true"/>
    <row r="497" s="1" customFormat="true" customHeight="true"/>
    <row r="498" s="1" customFormat="true" customHeight="true"/>
    <row r="499" s="1" customFormat="true" customHeight="true"/>
    <row r="500" s="1" customFormat="true" customHeight="true"/>
    <row r="501" s="1" customFormat="true" customHeight="true"/>
    <row r="502" s="1" customFormat="true" customHeight="true"/>
    <row r="503" s="1" customFormat="true" customHeight="true"/>
    <row r="504" s="1" customFormat="true" customHeight="true"/>
    <row r="505" s="1" customFormat="true" customHeight="true"/>
    <row r="506" s="1" customFormat="true" customHeight="true"/>
    <row r="507" s="1" customFormat="true" customHeight="true"/>
    <row r="508" s="1" customFormat="true" customHeight="true"/>
    <row r="509" s="1" customFormat="true" customHeight="true"/>
    <row r="510" s="1" customFormat="true" customHeight="true"/>
    <row r="511" s="1" customFormat="true" customHeight="true"/>
    <row r="512" s="1" customFormat="true" customHeight="true"/>
    <row r="513" s="1" customFormat="true" customHeight="true"/>
    <row r="514" s="1" customFormat="true" customHeight="true"/>
    <row r="515" s="1" customFormat="true" customHeight="true"/>
    <row r="516" s="1" customFormat="true" customHeight="true"/>
    <row r="517" s="1" customFormat="true" customHeight="true"/>
    <row r="518" s="1" customFormat="true" customHeight="true"/>
    <row r="519" s="1" customFormat="true" customHeight="true"/>
    <row r="520" s="1" customFormat="true" customHeight="true"/>
    <row r="521" s="1" customFormat="true" customHeight="true"/>
    <row r="522" s="1" customFormat="true" customHeight="true"/>
    <row r="523" s="1" customFormat="true" customHeight="true"/>
    <row r="524" s="1" customFormat="true" customHeight="true"/>
    <row r="525" s="1" customFormat="true" customHeight="true"/>
    <row r="526" s="1" customFormat="true" customHeight="true"/>
    <row r="527" s="1" customFormat="true" customHeight="true"/>
    <row r="528" s="1" customFormat="true" customHeight="true"/>
    <row r="529" s="1" customFormat="true" customHeight="true"/>
    <row r="530" s="1" customFormat="true" customHeight="true"/>
    <row r="531" s="1" customFormat="true" customHeight="true"/>
    <row r="532" s="1" customFormat="true" customHeight="true"/>
    <row r="533" s="1" customFormat="true" customHeight="true"/>
    <row r="534" s="1" customFormat="true" customHeight="true"/>
    <row r="535" s="1" customFormat="true" customHeight="true"/>
    <row r="536" s="1" customFormat="true" customHeight="true"/>
    <row r="537" s="1" customFormat="true" customHeight="true"/>
    <row r="538" s="1" customFormat="true" customHeight="true"/>
    <row r="539" s="1" customFormat="true" customHeight="true"/>
    <row r="540" s="1" customFormat="true" customHeight="true"/>
    <row r="541" s="1" customFormat="true" customHeight="true"/>
    <row r="542" s="1" customFormat="true" customHeight="true"/>
    <row r="543" s="1" customFormat="true" customHeight="true"/>
    <row r="544" s="1" customFormat="true" customHeight="true"/>
    <row r="545" s="1" customFormat="true" customHeight="true"/>
    <row r="546" s="1" customFormat="true" customHeight="true"/>
    <row r="547" s="1" customFormat="true" customHeight="true"/>
    <row r="548" s="1" customFormat="true" customHeight="true"/>
    <row r="549" s="1" customFormat="true" customHeight="true"/>
    <row r="550" s="1" customFormat="true" customHeight="true"/>
    <row r="551" s="1" customFormat="true" customHeight="true"/>
    <row r="552" s="1" customFormat="true" customHeight="true"/>
    <row r="553" s="1" customFormat="true" customHeight="true"/>
    <row r="554" s="1" customFormat="true" customHeight="true"/>
    <row r="555" s="1" customFormat="true" customHeight="true"/>
    <row r="556" s="1" customFormat="true" customHeight="true"/>
    <row r="557" s="1" customFormat="true" customHeight="true"/>
    <row r="558" s="1" customFormat="true" customHeight="true"/>
    <row r="559" s="1" customFormat="true" customHeight="true"/>
    <row r="560" s="1" customFormat="true" customHeight="true"/>
    <row r="561" s="1" customFormat="true" customHeight="true"/>
    <row r="562" s="1" customFormat="true" customHeight="true"/>
    <row r="563" s="1" customFormat="true" customHeight="true"/>
    <row r="564" s="1" customFormat="true" customHeight="true"/>
    <row r="565" s="1" customFormat="true" customHeight="true"/>
    <row r="566" s="1" customFormat="true" customHeight="true"/>
    <row r="567" s="1" customFormat="true" customHeight="true"/>
    <row r="568" s="1" customFormat="true" customHeight="true"/>
    <row r="569" s="1" customFormat="true" customHeight="true"/>
    <row r="570" s="1" customFormat="true" customHeight="true"/>
    <row r="571" s="1" customFormat="true" customHeight="true"/>
    <row r="572" s="1" customFormat="true" customHeight="true"/>
    <row r="573" s="1" customFormat="true" customHeight="true"/>
    <row r="574" s="1" customFormat="true" customHeight="true"/>
    <row r="575" s="1" customFormat="true" customHeight="true"/>
    <row r="576" s="1" customFormat="true" customHeight="true"/>
    <row r="577" s="1" customFormat="true" customHeight="true"/>
    <row r="578" s="1" customFormat="true" customHeight="true"/>
    <row r="579" s="1" customFormat="true" customHeight="true"/>
    <row r="580" s="1" customFormat="true" customHeight="true"/>
    <row r="581" s="1" customFormat="true" customHeight="true"/>
    <row r="582" s="1" customFormat="true" customHeight="true"/>
    <row r="583" s="1" customFormat="true" customHeight="true"/>
    <row r="584" s="1" customFormat="true" customHeight="true"/>
    <row r="585" s="1" customFormat="true" customHeight="true"/>
    <row r="586" s="1" customFormat="true" customHeight="true"/>
    <row r="587" s="1" customFormat="true" customHeight="true"/>
    <row r="588" s="1" customFormat="true" customHeight="true"/>
    <row r="589" s="1" customFormat="true" customHeight="true"/>
    <row r="590" s="1" customFormat="true" customHeight="true"/>
    <row r="591" s="1" customFormat="true" customHeight="true"/>
    <row r="592" s="1" customFormat="true" customHeight="true"/>
    <row r="593" s="1" customFormat="true" customHeight="true"/>
    <row r="594" s="1" customFormat="true" customHeight="true"/>
    <row r="595" s="1" customFormat="true" customHeight="true"/>
    <row r="596" s="1" customFormat="true" customHeight="true"/>
    <row r="597" s="1" customFormat="true" customHeight="true"/>
    <row r="598" s="1" customFormat="true" customHeight="true"/>
    <row r="599" s="1" customFormat="true" customHeight="true"/>
    <row r="600" s="1" customFormat="true" customHeight="true"/>
    <row r="601" s="1" customFormat="true" customHeight="true"/>
    <row r="602" s="1" customFormat="true" customHeight="true"/>
    <row r="603" s="1" customFormat="true" customHeight="true"/>
    <row r="604" s="1" customFormat="true" customHeight="true"/>
    <row r="605" s="1" customFormat="true" customHeight="true"/>
    <row r="606" s="1" customFormat="true" customHeight="true"/>
    <row r="607" s="1" customFormat="true" customHeight="true"/>
    <row r="608" s="1" customFormat="true" customHeight="true"/>
    <row r="609" s="1" customFormat="true" customHeight="true"/>
    <row r="610" s="1" customFormat="true" customHeight="true"/>
    <row r="611" s="1" customFormat="true" customHeight="true"/>
    <row r="612" s="1" customFormat="true" customHeight="true"/>
    <row r="613" s="1" customFormat="true" customHeight="true"/>
    <row r="614" s="1" customFormat="true" customHeight="true"/>
    <row r="615" s="1" customFormat="true" customHeight="true"/>
    <row r="616" s="1" customFormat="true" customHeight="true"/>
    <row r="617" s="1" customFormat="true" customHeight="true"/>
    <row r="618" s="1" customFormat="true" customHeight="true"/>
    <row r="619" s="1" customFormat="true" customHeight="true"/>
    <row r="620" s="1" customFormat="true" customHeight="true"/>
    <row r="621" s="1" customFormat="true" customHeight="true"/>
    <row r="622" s="1" customFormat="true" customHeight="true"/>
    <row r="623" s="1" customFormat="true" customHeight="true"/>
    <row r="624" s="1" customFormat="true" customHeight="true"/>
    <row r="625" s="1" customFormat="true" customHeight="true"/>
    <row r="626" s="1" customFormat="true" customHeight="true"/>
    <row r="627" s="1" customFormat="true" customHeight="true"/>
    <row r="628" s="1" customFormat="true" customHeight="true"/>
    <row r="629" s="1" customFormat="true" customHeight="true"/>
    <row r="630" s="1" customFormat="true" customHeight="true"/>
    <row r="631" s="1" customFormat="true" customHeight="true"/>
    <row r="632" s="1" customFormat="true" customHeight="true"/>
    <row r="633" s="1" customFormat="true" customHeight="true"/>
    <row r="634" s="1" customFormat="true" customHeight="true"/>
    <row r="635" s="1" customFormat="true" customHeight="true"/>
    <row r="636" s="1" customFormat="true" customHeight="true"/>
    <row r="637" s="1" customFormat="true" customHeight="true"/>
    <row r="638" s="1" customFormat="true" customHeight="true"/>
    <row r="639" s="1" customFormat="true" customHeight="true"/>
    <row r="640" s="1" customFormat="true" customHeight="true"/>
    <row r="641" s="1" customFormat="true" customHeight="true"/>
    <row r="642" s="1" customFormat="true" customHeight="true"/>
    <row r="643" s="1" customFormat="true" customHeight="true"/>
    <row r="644" s="1" customFormat="true" customHeight="true"/>
    <row r="645" s="1" customFormat="true" customHeight="true"/>
    <row r="646" s="1" customFormat="true" customHeight="true"/>
    <row r="647" s="1" customFormat="true" customHeight="true"/>
    <row r="648" s="1" customFormat="true" customHeight="true"/>
    <row r="649" s="1" customFormat="true" customHeight="true"/>
    <row r="650" s="1" customFormat="true" customHeight="true"/>
    <row r="651" s="1" customFormat="true" customHeight="true"/>
    <row r="652" s="1" customFormat="true" customHeight="true"/>
    <row r="653" s="1" customFormat="true" customHeight="true"/>
    <row r="654" s="1" customFormat="true" customHeight="true"/>
    <row r="655" s="1" customFormat="true" customHeight="true"/>
    <row r="656" s="1" customFormat="true" customHeight="true"/>
    <row r="657" s="1" customFormat="true" customHeight="true"/>
    <row r="658" s="1" customFormat="true" customHeight="true"/>
    <row r="659" s="1" customFormat="true" customHeight="true"/>
    <row r="660" s="1" customFormat="true" customHeight="true"/>
    <row r="661" s="1" customFormat="true" customHeight="true"/>
    <row r="662" s="1" customFormat="true" customHeight="true"/>
    <row r="663" s="1" customFormat="true" customHeight="true"/>
    <row r="664" s="1" customFormat="true" customHeight="true"/>
    <row r="665" s="1" customFormat="true" customHeight="true"/>
    <row r="666" s="1" customFormat="true" customHeight="true"/>
    <row r="667" s="1" customFormat="true" customHeight="true"/>
    <row r="668" s="1" customFormat="true" customHeight="true"/>
    <row r="669" s="1" customFormat="true" customHeight="true"/>
    <row r="670" s="1" customFormat="true" customHeight="true"/>
    <row r="671" s="1" customFormat="true" customHeight="true"/>
    <row r="672" s="1" customFormat="true" customHeight="true"/>
    <row r="673" s="1" customFormat="true" customHeight="true"/>
    <row r="674" s="1" customFormat="true" customHeight="true"/>
    <row r="675" s="1" customFormat="true" customHeight="true"/>
    <row r="676" s="1" customFormat="true" customHeight="true"/>
    <row r="677" s="1" customFormat="true" customHeight="true"/>
    <row r="678" s="1" customFormat="true" customHeight="true"/>
    <row r="679" s="1" customFormat="true" customHeight="true"/>
    <row r="680" s="1" customFormat="true" customHeight="true"/>
    <row r="681" s="1" customFormat="true" customHeight="true"/>
    <row r="682" s="1" customFormat="true" customHeight="true"/>
    <row r="683" s="1" customFormat="true" customHeight="true"/>
    <row r="684" s="1" customFormat="true" customHeight="true"/>
    <row r="685" s="1" customFormat="true" customHeight="true"/>
    <row r="686" s="1" customFormat="true" customHeight="true"/>
    <row r="687" s="1" customFormat="true" customHeight="true"/>
    <row r="688" s="1" customFormat="true" customHeight="true"/>
    <row r="689" s="1" customFormat="true" customHeight="true"/>
    <row r="690" s="1" customFormat="true" customHeight="true"/>
    <row r="691" s="1" customFormat="true" customHeight="true"/>
    <row r="692" s="1" customFormat="true" customHeight="true"/>
    <row r="693" s="1" customFormat="true" customHeight="true"/>
    <row r="694" s="1" customFormat="true" customHeight="true"/>
    <row r="695" s="1" customFormat="true" customHeight="true"/>
    <row r="696" s="1" customFormat="true" customHeight="true"/>
    <row r="697" s="1" customFormat="true" customHeight="true"/>
    <row r="698" s="1" customFormat="true" customHeight="true"/>
    <row r="699" s="1" customFormat="true" customHeight="true"/>
    <row r="700" s="1" customFormat="true" customHeight="true"/>
    <row r="701" s="1" customFormat="true" customHeight="true"/>
    <row r="702" s="1" customFormat="true" customHeight="true"/>
    <row r="703" s="1" customFormat="true" customHeight="true"/>
    <row r="704" s="1" customFormat="true" customHeight="true"/>
    <row r="705" s="1" customFormat="true" customHeight="true"/>
    <row r="706" s="1" customFormat="true" customHeight="true"/>
    <row r="707" s="1" customFormat="true" customHeight="true"/>
    <row r="708" s="1" customFormat="true" customHeight="true"/>
    <row r="709" s="1" customFormat="true" customHeight="true"/>
    <row r="710" s="1" customFormat="true" customHeight="true"/>
    <row r="711" s="1" customFormat="true" customHeight="true"/>
    <row r="712" s="1" customFormat="true" customHeight="true"/>
    <row r="713" s="1" customFormat="true" customHeight="true"/>
    <row r="714" s="1" customFormat="true" customHeight="true"/>
    <row r="715" s="1" customFormat="true" customHeight="true"/>
    <row r="716" s="1" customFormat="true" customHeight="true"/>
    <row r="717" s="1" customFormat="true" customHeight="true"/>
    <row r="718" s="1" customFormat="true" customHeight="true"/>
    <row r="719" s="1" customFormat="true" customHeight="true"/>
    <row r="720" s="1" customFormat="true" customHeight="true"/>
    <row r="721" s="1" customFormat="true" customHeight="true"/>
    <row r="722" s="1" customFormat="true" customHeight="true"/>
    <row r="723" s="1" customFormat="true" customHeight="true"/>
    <row r="724" s="1" customFormat="true" customHeight="true"/>
    <row r="725" s="1" customFormat="true" customHeight="true"/>
    <row r="726" s="1" customFormat="true" customHeight="true"/>
    <row r="727" s="1" customFormat="true" customHeight="true"/>
    <row r="728" s="1" customFormat="true" customHeight="true"/>
    <row r="729" s="1" customFormat="true" customHeight="true"/>
    <row r="730" s="1" customFormat="true" customHeight="true"/>
    <row r="731" s="1" customFormat="true" customHeight="true"/>
    <row r="732" s="1" customFormat="true" customHeight="true"/>
    <row r="733" s="1" customFormat="true" customHeight="true"/>
    <row r="734" s="1" customFormat="true" customHeight="true"/>
    <row r="735" s="1" customFormat="true" customHeight="true"/>
    <row r="736" s="1" customFormat="true" customHeight="true"/>
    <row r="737" s="1" customFormat="true" customHeight="true"/>
    <row r="738" s="1" customFormat="true" customHeight="true"/>
    <row r="739" s="1" customFormat="true" customHeight="true"/>
    <row r="740" s="1" customFormat="true" customHeight="true"/>
    <row r="741" s="1" customFormat="true" customHeight="true"/>
    <row r="742" s="1" customFormat="true" customHeight="true"/>
    <row r="743" s="1" customFormat="true" customHeight="true"/>
    <row r="744" s="1" customFormat="true" customHeight="true"/>
    <row r="745" s="1" customFormat="true" customHeight="true"/>
    <row r="746" s="1" customFormat="true" customHeight="true"/>
    <row r="747" s="1" customFormat="true" customHeight="true"/>
    <row r="748" s="1" customFormat="true" customHeight="true"/>
    <row r="749" s="1" customFormat="true" customHeight="true"/>
    <row r="750" s="1" customFormat="true" customHeight="true"/>
    <row r="751" s="1" customFormat="true" customHeight="true"/>
    <row r="752" s="1" customFormat="true" customHeight="true"/>
    <row r="753" s="1" customFormat="true" customHeight="true"/>
    <row r="754" s="1" customFormat="true" customHeight="true"/>
    <row r="755" s="1" customFormat="true" customHeight="true"/>
    <row r="756" s="1" customFormat="true" customHeight="true"/>
    <row r="757" s="1" customFormat="true" customHeight="true"/>
    <row r="758" s="1" customFormat="true" customHeight="true"/>
    <row r="759" s="1" customFormat="true" customHeight="true"/>
    <row r="760" s="1" customFormat="true" customHeight="true"/>
    <row r="761" s="1" customFormat="true" customHeight="true"/>
    <row r="762" s="1" customFormat="true" customHeight="true"/>
    <row r="763" s="1" customFormat="true" customHeight="true"/>
    <row r="764" s="1" customFormat="true" customHeight="true"/>
    <row r="765" s="1" customFormat="true" customHeight="true"/>
    <row r="766" s="1" customFormat="true" customHeight="true"/>
    <row r="767" s="1" customFormat="true" customHeight="true"/>
    <row r="768" s="1" customFormat="true" customHeight="true"/>
    <row r="769" s="1" customFormat="true" customHeight="true"/>
    <row r="770" s="1" customFormat="true" customHeight="true"/>
    <row r="771" s="1" customFormat="true" customHeight="true"/>
    <row r="772" s="1" customFormat="true" customHeight="true"/>
    <row r="773" s="1" customFormat="true" customHeight="true"/>
    <row r="774" s="1" customFormat="true" customHeight="true"/>
    <row r="775" s="1" customFormat="true" customHeight="true"/>
    <row r="776" s="1" customFormat="true" customHeight="true"/>
    <row r="777" s="1" customFormat="true" customHeight="true"/>
    <row r="778" s="1" customFormat="true" customHeight="true"/>
    <row r="779" s="1" customFormat="true" customHeight="true"/>
    <row r="780" s="1" customFormat="true" customHeight="true"/>
    <row r="781" s="1" customFormat="true" customHeight="true"/>
    <row r="782" s="1" customFormat="true" customHeight="true"/>
    <row r="783" s="1" customFormat="true" customHeight="true"/>
    <row r="784" s="1" customFormat="true" customHeight="true"/>
    <row r="785" s="1" customFormat="true" customHeight="true"/>
    <row r="786" s="1" customFormat="true" customHeight="true"/>
    <row r="787" s="1" customFormat="true" customHeight="true"/>
    <row r="788" s="1" customFormat="true" customHeight="true"/>
    <row r="789" s="1" customFormat="true" customHeight="true"/>
    <row r="790" s="1" customFormat="true" customHeight="true"/>
    <row r="791" s="1" customFormat="true" customHeight="true"/>
    <row r="792" s="1" customFormat="true" customHeight="true"/>
    <row r="793" s="1" customFormat="true" customHeight="true"/>
    <row r="794" s="1" customFormat="true" customHeight="true"/>
    <row r="795" s="1" customFormat="true" customHeight="true"/>
    <row r="796" s="1" customFormat="true" customHeight="true"/>
    <row r="797" s="1" customFormat="true" customHeight="true"/>
    <row r="798" s="1" customFormat="true" customHeight="true"/>
    <row r="799" s="1" customFormat="true" customHeight="true"/>
    <row r="800" s="1" customFormat="true" customHeight="true"/>
    <row r="801" s="1" customFormat="true" customHeight="true"/>
    <row r="802" s="1" customFormat="true" customHeight="true"/>
    <row r="803" s="1" customFormat="true" customHeight="true"/>
    <row r="804" s="1" customFormat="true" customHeight="true"/>
    <row r="805" s="1" customFormat="true" customHeight="true"/>
    <row r="806" s="1" customFormat="true" customHeight="true"/>
    <row r="807" s="1" customFormat="true" customHeight="true"/>
    <row r="808" s="1" customFormat="true" customHeight="true"/>
    <row r="809" s="1" customFormat="true" customHeight="true"/>
    <row r="810" s="1" customFormat="true" customHeight="true"/>
    <row r="811" s="1" customFormat="true" customHeight="true"/>
    <row r="812" s="1" customFormat="true" customHeight="true"/>
    <row r="813" s="1" customFormat="true" customHeight="true"/>
    <row r="814" s="1" customFormat="true" customHeight="true"/>
    <row r="815" s="1" customFormat="true" customHeight="true"/>
    <row r="816" s="1" customFormat="true" customHeight="true"/>
    <row r="817" s="1" customFormat="true" customHeight="true"/>
    <row r="818" s="1" customFormat="true" customHeight="true"/>
    <row r="819" s="1" customFormat="true" customHeight="true"/>
    <row r="820" s="1" customFormat="true" customHeight="true"/>
    <row r="821" s="1" customFormat="true" customHeight="true"/>
    <row r="822" s="1" customFormat="true" customHeight="true"/>
    <row r="823" s="1" customFormat="true" customHeight="true"/>
    <row r="824" s="1" customFormat="true" customHeight="true"/>
    <row r="825" s="1" customFormat="true" customHeight="true"/>
    <row r="826" s="1" customFormat="true" customHeight="true"/>
    <row r="827" s="1" customFormat="true" customHeight="true"/>
    <row r="828" s="1" customFormat="true" customHeight="true"/>
    <row r="829" s="1" customFormat="true" customHeight="true"/>
    <row r="830" s="1" customFormat="true" customHeight="true"/>
    <row r="831" s="1" customFormat="true" customHeight="true"/>
    <row r="832" s="1" customFormat="true" customHeight="true"/>
    <row r="833" s="1" customFormat="true" customHeight="true"/>
    <row r="834" s="1" customFormat="true" customHeight="true"/>
    <row r="835" s="1" customFormat="true" customHeight="true"/>
    <row r="836" s="1" customFormat="true" customHeight="true"/>
    <row r="837" s="1" customFormat="true" customHeight="true"/>
    <row r="838" s="1" customFormat="true" customHeight="true"/>
    <row r="839" s="1" customFormat="true" customHeight="true"/>
    <row r="840" s="1" customFormat="true" customHeight="true"/>
    <row r="841" s="1" customFormat="true" customHeight="true"/>
    <row r="842" s="1" customFormat="true" customHeight="true"/>
    <row r="843" s="1" customFormat="true" customHeight="true"/>
    <row r="844" s="1" customFormat="true" customHeight="true"/>
    <row r="845" s="1" customFormat="true" customHeight="true"/>
    <row r="846" s="1" customFormat="true" customHeight="true"/>
    <row r="847" s="1" customFormat="true" customHeight="true"/>
    <row r="848" s="1" customFormat="true" customHeight="true"/>
    <row r="849" s="1" customFormat="true" customHeight="true"/>
    <row r="850" s="1" customFormat="true" customHeight="true"/>
    <row r="851" s="1" customFormat="true" customHeight="true"/>
    <row r="852" s="1" customFormat="true" customHeight="true"/>
    <row r="853" s="1" customFormat="true" customHeight="true"/>
    <row r="854" s="1" customFormat="true" customHeight="true"/>
    <row r="855" s="1" customFormat="true" customHeight="true"/>
    <row r="856" s="1" customFormat="true" customHeight="true"/>
    <row r="857" s="1" customFormat="true" customHeight="true"/>
    <row r="858" s="1" customFormat="true" customHeight="true"/>
    <row r="859" s="1" customFormat="true" customHeight="true"/>
    <row r="860" s="1" customFormat="true" customHeight="true"/>
    <row r="861" s="1" customFormat="true" customHeight="true"/>
    <row r="862" s="1" customFormat="true" customHeight="true"/>
    <row r="863" s="1" customFormat="true" customHeight="true"/>
    <row r="864" s="1" customFormat="true" customHeight="true"/>
    <row r="865" s="1" customFormat="true" customHeight="true"/>
    <row r="866" s="1" customFormat="true" customHeight="true"/>
    <row r="867" s="1" customFormat="true" customHeight="true"/>
    <row r="868" s="1" customFormat="true" customHeight="true"/>
    <row r="869" s="1" customFormat="true" customHeight="true"/>
    <row r="870" s="1" customFormat="true" customHeight="true"/>
    <row r="871" s="1" customFormat="true" customHeight="true"/>
    <row r="872" s="1" customFormat="true" customHeight="true"/>
    <row r="873" s="1" customFormat="true" customHeight="true"/>
    <row r="874" s="1" customFormat="true" customHeight="true"/>
    <row r="875" s="1" customFormat="true" customHeight="true"/>
    <row r="876" s="1" customFormat="true" customHeight="true"/>
    <row r="877" s="1" customFormat="true" customHeight="true"/>
    <row r="878" s="1" customFormat="true" customHeight="true"/>
    <row r="879" s="1" customFormat="true" customHeight="true"/>
    <row r="880" s="1" customFormat="true" customHeight="true"/>
    <row r="881" s="1" customFormat="true" customHeight="true"/>
    <row r="882" s="1" customFormat="true" customHeight="true"/>
    <row r="883" s="1" customFormat="true" customHeight="true"/>
    <row r="884" s="1" customFormat="true" customHeight="true"/>
    <row r="885" s="1" customFormat="true" customHeight="true"/>
    <row r="886" s="1" customFormat="true" customHeight="true"/>
    <row r="887" s="1" customFormat="true" customHeight="true"/>
    <row r="888" s="1" customFormat="true" customHeight="true"/>
    <row r="889" s="1" customFormat="true" customHeight="true"/>
    <row r="890" s="1" customFormat="true" customHeight="true"/>
    <row r="891" s="1" customFormat="true" customHeight="true"/>
    <row r="892" s="1" customFormat="true" customHeight="true"/>
    <row r="893" s="1" customFormat="true" customHeight="true"/>
    <row r="894" s="1" customFormat="true" customHeight="true"/>
    <row r="895" s="1" customFormat="true" customHeight="true"/>
    <row r="896" s="1" customFormat="true" customHeight="true"/>
    <row r="897" s="1" customFormat="true" customHeight="true"/>
    <row r="898" s="1" customFormat="true" customHeight="true"/>
    <row r="899" s="1" customFormat="true" customHeight="true"/>
    <row r="900" s="1" customFormat="true" customHeight="true"/>
    <row r="901" s="1" customFormat="true" customHeight="true"/>
    <row r="902" s="1" customFormat="true" customHeight="true"/>
    <row r="903" s="1" customFormat="true" customHeight="true"/>
    <row r="904" s="1" customFormat="true" customHeight="true"/>
    <row r="905" s="1" customFormat="true" customHeight="true"/>
    <row r="906" s="1" customFormat="true" customHeight="true"/>
    <row r="907" s="1" customFormat="true" customHeight="true"/>
    <row r="908" s="1" customFormat="true" customHeight="true"/>
    <row r="909" s="1" customFormat="true" customHeight="true"/>
    <row r="910" s="1" customFormat="true" customHeight="true"/>
    <row r="911" s="1" customFormat="true" customHeight="true"/>
    <row r="912" s="1" customFormat="true" customHeight="true"/>
    <row r="913" s="1" customFormat="true" customHeight="true"/>
    <row r="914" s="1" customFormat="true" customHeight="true"/>
    <row r="915" s="1" customFormat="true" customHeight="true"/>
    <row r="916" s="1" customFormat="true" customHeight="true"/>
    <row r="917" s="1" customFormat="true" customHeight="true"/>
    <row r="918" s="1" customFormat="true" customHeight="true"/>
    <row r="919" s="1" customFormat="true" customHeight="true"/>
    <row r="920" s="1" customFormat="true" customHeight="true"/>
    <row r="921" s="1" customFormat="true" customHeight="true"/>
    <row r="922" s="1" customFormat="true" customHeight="true"/>
    <row r="923" s="1" customFormat="true" customHeight="true"/>
    <row r="924" s="1" customFormat="true" customHeight="true"/>
    <row r="925" s="1" customFormat="true" customHeight="true"/>
    <row r="926" s="1" customFormat="true" customHeight="true"/>
    <row r="927" s="1" customFormat="true" customHeight="true"/>
    <row r="928" s="1" customFormat="true" customHeight="true"/>
    <row r="929" s="1" customFormat="true" customHeight="true"/>
    <row r="930" s="1" customFormat="true" customHeight="true"/>
    <row r="931" s="1" customFormat="true" customHeight="true"/>
    <row r="932" s="1" customFormat="true" customHeight="true"/>
    <row r="933" s="1" customFormat="true" customHeight="true"/>
    <row r="934" s="1" customFormat="true" customHeight="true"/>
    <row r="935" s="1" customFormat="true" customHeight="true"/>
    <row r="936" s="1" customFormat="true" customHeight="true"/>
    <row r="937" s="1" customFormat="true" customHeight="true"/>
    <row r="938" s="1" customFormat="true" customHeight="true"/>
    <row r="939" s="1" customFormat="true" customHeight="true"/>
    <row r="940" s="1" customFormat="true" customHeight="true"/>
    <row r="941" s="1" customFormat="true" customHeight="true"/>
    <row r="942" s="1" customFormat="true" customHeight="true"/>
    <row r="943" s="1" customFormat="true" customHeight="true"/>
    <row r="944" s="1" customFormat="true" customHeight="true"/>
    <row r="945" s="1" customFormat="true" customHeight="true"/>
    <row r="946" s="1" customFormat="true" customHeight="true"/>
    <row r="947" s="1" customFormat="true" customHeight="true"/>
    <row r="948" s="1" customFormat="true" customHeight="true"/>
    <row r="949" s="1" customFormat="true" customHeight="true"/>
    <row r="950" s="1" customFormat="true" customHeight="true"/>
    <row r="951" s="1" customFormat="true" customHeight="true"/>
    <row r="952" s="1" customFormat="true" customHeight="true"/>
    <row r="953" s="1" customFormat="true" customHeight="true"/>
    <row r="954" s="1" customFormat="true" customHeight="true"/>
    <row r="955" s="1" customFormat="true" customHeight="true"/>
    <row r="956" s="1" customFormat="true" customHeight="true"/>
    <row r="957" s="1" customFormat="true" customHeight="true"/>
    <row r="958" s="1" customFormat="true" customHeight="true"/>
    <row r="959" s="1" customFormat="true" customHeight="true"/>
    <row r="960" s="1" customFormat="true" customHeight="true"/>
    <row r="961" s="1" customFormat="true" customHeight="true"/>
    <row r="962" s="1" customFormat="true" customHeight="true"/>
    <row r="963" s="1" customFormat="true" customHeight="true"/>
    <row r="964" s="1" customFormat="true" customHeight="true"/>
    <row r="965" s="1" customFormat="true" customHeight="true"/>
    <row r="966" s="1" customFormat="true" customHeight="true"/>
    <row r="967" s="1" customFormat="true" customHeight="true"/>
    <row r="968" s="1" customFormat="true" customHeight="true"/>
    <row r="969" s="1" customFormat="true" customHeight="true"/>
    <row r="970" s="1" customFormat="true" customHeight="true"/>
    <row r="971" s="1" customFormat="true" customHeight="true"/>
    <row r="972" s="1" customFormat="true" customHeight="true"/>
    <row r="973" s="1" customFormat="true" customHeight="true"/>
    <row r="974" s="1" customFormat="true" customHeight="true"/>
    <row r="975" s="1" customFormat="true" customHeight="true"/>
    <row r="976" s="1" customFormat="true" customHeight="true"/>
    <row r="977" s="1" customFormat="true" customHeight="true"/>
    <row r="978" s="1" customFormat="true" customHeight="true"/>
    <row r="979" s="1" customFormat="true" customHeight="true"/>
    <row r="980" s="1" customFormat="true" customHeight="true"/>
    <row r="981" s="1" customFormat="true" customHeight="true"/>
    <row r="982" s="1" customFormat="true" customHeight="true"/>
    <row r="983" s="1" customFormat="true" customHeight="true"/>
    <row r="984" s="1" customFormat="true" customHeight="true"/>
    <row r="985" s="1" customFormat="true" customHeight="true"/>
    <row r="986" s="1" customFormat="true" customHeight="true"/>
    <row r="987" s="1" customFormat="true" customHeight="true"/>
    <row r="988" s="1" customFormat="true" customHeight="true"/>
    <row r="989" s="1" customFormat="true" customHeight="true"/>
    <row r="990" s="1" customFormat="true" customHeight="true"/>
    <row r="991" s="1" customFormat="true" customHeight="true"/>
    <row r="992" s="1" customFormat="true" customHeight="true"/>
    <row r="993" s="1" customFormat="true" customHeight="true"/>
    <row r="994" s="1" customFormat="true" customHeight="true"/>
    <row r="995" s="1" customFormat="true" customHeight="true"/>
    <row r="996" s="1" customFormat="true" customHeight="true"/>
    <row r="997" s="1" customFormat="true" customHeight="true"/>
    <row r="998" s="1" customFormat="true" customHeight="true"/>
    <row r="999" s="1" customFormat="true" customHeight="true"/>
    <row r="1000" s="1" customFormat="true" customHeight="true"/>
    <row r="1001" s="1" customFormat="true" customHeight="true"/>
    <row r="1002" s="1" customFormat="true" customHeight="true"/>
    <row r="1003" s="1" customFormat="true" customHeight="true"/>
    <row r="1004" s="1" customFormat="true" customHeight="true"/>
    <row r="1005" s="1" customFormat="true" customHeight="true"/>
    <row r="1006" s="1" customFormat="true" customHeight="true"/>
    <row r="1007" s="1" customFormat="true" customHeight="true"/>
    <row r="1008" s="1" customFormat="true" customHeight="true"/>
    <row r="1009" s="1" customFormat="true" customHeight="true"/>
    <row r="1010" s="1" customFormat="true" customHeight="true"/>
    <row r="1011" s="1" customFormat="true" customHeight="true"/>
    <row r="1012" s="1" customFormat="true" customHeight="true"/>
    <row r="1013" s="1" customFormat="true" customHeight="true"/>
    <row r="1014" s="1" customFormat="true" customHeight="true"/>
    <row r="1015" s="1" customFormat="true" customHeight="true"/>
    <row r="1016" s="1" customFormat="true" customHeight="true"/>
    <row r="1017" s="1" customFormat="true" customHeight="true"/>
    <row r="1018" s="1" customFormat="true" customHeight="true"/>
    <row r="1019" s="1" customFormat="true" customHeight="true"/>
    <row r="1020" s="1" customFormat="true" customHeight="true"/>
    <row r="1021" s="1" customFormat="true" customHeight="true"/>
    <row r="1022" s="1" customFormat="true" customHeight="true"/>
    <row r="1023" s="1" customFormat="true" customHeight="true"/>
    <row r="1024" s="1" customFormat="true" customHeight="true"/>
    <row r="1025" s="1" customFormat="true" customHeight="true"/>
    <row r="1026" s="1" customFormat="true" customHeight="true"/>
    <row r="1027" s="1" customFormat="true" customHeight="true"/>
    <row r="1028" s="1" customFormat="true" customHeight="true"/>
    <row r="1029" s="1" customFormat="true" customHeight="true"/>
    <row r="1030" s="1" customFormat="true" customHeight="true"/>
    <row r="1031" s="1" customFormat="true" customHeight="true"/>
    <row r="1032" s="1" customFormat="true" customHeight="true"/>
    <row r="1033" s="1" customFormat="true" customHeight="true"/>
    <row r="1034" s="1" customFormat="true" customHeight="true"/>
    <row r="1035" s="1" customFormat="true" customHeight="true"/>
    <row r="1036" s="1" customFormat="true" customHeight="true"/>
    <row r="1037" s="1" customFormat="true" customHeight="true"/>
    <row r="1038" s="1" customFormat="true" customHeight="true"/>
    <row r="1039" s="1" customFormat="true" customHeight="true"/>
    <row r="1040" s="1" customFormat="true" customHeight="true"/>
    <row r="1041" s="1" customFormat="true" customHeight="true"/>
    <row r="1042" s="1" customFormat="true" customHeight="true"/>
    <row r="1043" s="1" customFormat="true" customHeight="true"/>
    <row r="1044" s="1" customFormat="true" customHeight="true"/>
    <row r="1045" s="1" customFormat="true" customHeight="true"/>
    <row r="1046" s="1" customFormat="true" customHeight="true"/>
    <row r="1047" s="1" customFormat="true" customHeight="true"/>
    <row r="1048" s="1" customFormat="true" customHeight="true"/>
    <row r="1049" s="1" customFormat="true" customHeight="true"/>
    <row r="1050" s="1" customFormat="true" customHeight="true"/>
    <row r="1051" s="1" customFormat="true" customHeight="true"/>
    <row r="1052" s="1" customFormat="true" customHeight="true"/>
    <row r="1053" s="1" customFormat="true" customHeight="true"/>
    <row r="1054" s="1" customFormat="true" customHeight="true"/>
    <row r="1055" s="1" customFormat="true" customHeight="true"/>
    <row r="1056" s="1" customFormat="true" customHeight="true"/>
    <row r="1057" s="1" customFormat="true" customHeight="true"/>
    <row r="1058" s="1" customFormat="true" customHeight="true"/>
    <row r="1059" s="1" customFormat="true" customHeight="true"/>
    <row r="1060" s="1" customFormat="true" customHeight="true"/>
    <row r="1061" s="1" customFormat="true" customHeight="true"/>
    <row r="1062" s="1" customFormat="true" customHeight="true"/>
    <row r="1063" s="1" customFormat="true" customHeight="true"/>
    <row r="1064" s="1" customFormat="true" customHeight="true"/>
    <row r="1065" s="1" customFormat="true" customHeight="true"/>
    <row r="1066" s="1" customFormat="true" customHeight="true"/>
    <row r="1067" s="1" customFormat="true" customHeight="true"/>
    <row r="1068" s="1" customFormat="true" customHeight="true"/>
    <row r="1069" s="1" customFormat="true" customHeight="true"/>
    <row r="1070" s="1" customFormat="true" customHeight="true"/>
    <row r="1071" s="1" customFormat="true" customHeight="true"/>
    <row r="1072" s="1" customFormat="true" customHeight="true"/>
    <row r="1073" s="1" customFormat="true" customHeight="true"/>
    <row r="1074" s="1" customFormat="true" customHeight="true"/>
    <row r="1075" s="1" customFormat="true" customHeight="true"/>
    <row r="1076" s="1" customFormat="true" customHeight="true"/>
    <row r="1077" s="1" customFormat="true" customHeight="true"/>
    <row r="1078" s="1" customFormat="true" customHeight="true"/>
    <row r="1079" s="1" customFormat="true" customHeight="true"/>
    <row r="1080" s="1" customFormat="true" customHeight="true"/>
    <row r="1081" s="1" customFormat="true" customHeight="true"/>
    <row r="1082" s="1" customFormat="true" customHeight="true"/>
    <row r="1083" s="1" customFormat="true" customHeight="true"/>
    <row r="1084" s="1" customFormat="true" customHeight="true"/>
    <row r="1085" s="1" customFormat="true" customHeight="true"/>
    <row r="1086" s="1" customFormat="true" customHeight="true"/>
    <row r="1087" s="1" customFormat="true" customHeight="true"/>
    <row r="1088" s="1" customFormat="true" customHeight="true"/>
    <row r="1089" s="1" customFormat="true" customHeight="true"/>
    <row r="1090" s="1" customFormat="true" customHeight="true"/>
    <row r="1091" s="1" customFormat="true" customHeight="true"/>
    <row r="1092" s="1" customFormat="true" customHeight="true"/>
    <row r="1093" s="1" customFormat="true" customHeight="true"/>
    <row r="1094" s="1" customFormat="true" customHeight="true"/>
    <row r="1095" s="1" customFormat="true" customHeight="true"/>
    <row r="1096" s="1" customFormat="true" customHeight="true"/>
    <row r="1097" s="1" customFormat="true" customHeight="true"/>
    <row r="1098" s="1" customFormat="true" customHeight="true"/>
    <row r="1099" s="1" customFormat="true" customHeight="true"/>
    <row r="1100" s="1" customFormat="true" customHeight="true"/>
    <row r="1101" s="1" customFormat="true" customHeight="true"/>
    <row r="1102" s="1" customFormat="true" customHeight="true"/>
    <row r="1103" s="1" customFormat="true" customHeight="true"/>
    <row r="1104" s="1" customFormat="true" customHeight="true"/>
    <row r="1105" s="1" customFormat="true" customHeight="true"/>
    <row r="1106" s="1" customFormat="true" customHeight="true"/>
    <row r="1107" s="1" customFormat="true" customHeight="true"/>
    <row r="1108" s="1" customFormat="true" customHeight="true"/>
    <row r="1109" s="1" customFormat="true" customHeight="true"/>
    <row r="1110" s="1" customFormat="true" customHeight="true"/>
    <row r="1111" s="1" customFormat="true" customHeight="true"/>
    <row r="1112" s="1" customFormat="true" customHeight="true"/>
    <row r="1113" s="1" customFormat="true" customHeight="true"/>
    <row r="1114" s="1" customFormat="true" customHeight="true"/>
    <row r="1115" s="1" customFormat="true" customHeight="true"/>
    <row r="1116" s="1" customFormat="true" customHeight="true"/>
    <row r="1117" s="1" customFormat="true" customHeight="true"/>
    <row r="1118" s="1" customFormat="true" customHeight="true"/>
    <row r="1119" s="1" customFormat="true" customHeight="true"/>
    <row r="1120" s="1" customFormat="true" customHeight="true"/>
    <row r="1121" s="1" customFormat="true" customHeight="true"/>
    <row r="1122" s="1" customFormat="true" customHeight="true"/>
    <row r="1123" s="1" customFormat="true" customHeight="true"/>
    <row r="1124" s="1" customFormat="true" customHeight="true"/>
    <row r="1125" s="1" customFormat="true" customHeight="true"/>
    <row r="1126" s="1" customFormat="true" customHeight="true"/>
    <row r="1127" s="1" customFormat="true" customHeight="true"/>
    <row r="1128" s="1" customFormat="true" customHeight="true"/>
    <row r="1129" s="1" customFormat="true" customHeight="true"/>
    <row r="1130" s="1" customFormat="true" customHeight="true"/>
    <row r="1131" s="1" customFormat="true" customHeight="true"/>
    <row r="1132" s="1" customFormat="true" customHeight="true"/>
    <row r="1133" s="1" customFormat="true" customHeight="true"/>
    <row r="1134" s="1" customFormat="true" customHeight="true"/>
    <row r="1135" s="1" customFormat="true" customHeight="true"/>
    <row r="1136" s="1" customFormat="true" customHeight="true"/>
    <row r="1137" s="1" customFormat="true" customHeight="true"/>
    <row r="1138" s="1" customFormat="true" customHeight="true"/>
    <row r="1139" s="1" customFormat="true" customHeight="true"/>
    <row r="1140" s="1" customFormat="true" customHeight="true"/>
    <row r="1141" s="1" customFormat="true" customHeight="true"/>
    <row r="1142" s="1" customFormat="true" customHeight="true"/>
    <row r="1143" s="1" customFormat="true" customHeight="true"/>
    <row r="1144" s="1" customFormat="true" customHeight="true"/>
    <row r="1145" s="1" customFormat="true" customHeight="true"/>
    <row r="1146" s="1" customFormat="true" customHeight="true"/>
    <row r="1147" s="1" customFormat="true" customHeight="true"/>
    <row r="1148" s="1" customFormat="true" customHeight="true"/>
    <row r="1149" s="1" customFormat="true" customHeight="true"/>
    <row r="1150" s="1" customFormat="true" customHeight="true"/>
    <row r="1151" s="1" customFormat="true" customHeight="true"/>
    <row r="1152" s="1" customFormat="true" customHeight="true"/>
    <row r="1153" s="1" customFormat="true" customHeight="true"/>
    <row r="1154" s="1" customFormat="true" customHeight="true"/>
    <row r="1155" s="1" customFormat="true" customHeight="true"/>
    <row r="1156" s="1" customFormat="true" customHeight="true"/>
    <row r="1157" s="1" customFormat="true" customHeight="true"/>
    <row r="1158" s="1" customFormat="true" customHeight="true"/>
    <row r="1159" s="1" customFormat="true" customHeight="true"/>
    <row r="1160" s="1" customFormat="true" customHeight="true"/>
    <row r="1161" s="1" customFormat="true" customHeight="true"/>
    <row r="1162" s="1" customFormat="true" customHeight="true"/>
    <row r="1163" s="1" customFormat="true" customHeight="true"/>
    <row r="1164" s="1" customFormat="true" customHeight="true"/>
    <row r="1165" s="1" customFormat="true" customHeight="true"/>
    <row r="1166" s="1" customFormat="true" customHeight="true"/>
    <row r="1167" s="1" customFormat="true" customHeight="true"/>
    <row r="1168" s="1" customFormat="true" customHeight="true"/>
    <row r="1169" s="1" customFormat="true" customHeight="true"/>
    <row r="1170" s="1" customFormat="true" customHeight="true"/>
    <row r="1171" s="1" customFormat="true" customHeight="true"/>
    <row r="1172" s="1" customFormat="true" customHeight="true"/>
    <row r="1173" s="1" customFormat="true" customHeight="true"/>
    <row r="1174" s="1" customFormat="true" customHeight="true"/>
    <row r="1175" s="1" customFormat="true" customHeight="true"/>
    <row r="1176" s="1" customFormat="true" customHeight="true"/>
    <row r="1177" s="1" customFormat="true" customHeight="true"/>
    <row r="1178" s="1" customFormat="true" customHeight="true"/>
    <row r="1179" s="1" customFormat="true" customHeight="true"/>
    <row r="1180" s="1" customFormat="true" customHeight="true"/>
    <row r="1181" s="1" customFormat="true" customHeight="true"/>
    <row r="1182" s="1" customFormat="true" customHeight="true"/>
    <row r="1183" s="1" customFormat="true" customHeight="true"/>
    <row r="1184" s="1" customFormat="true" customHeight="true"/>
    <row r="1185" s="1" customFormat="true" customHeight="true"/>
    <row r="1186" s="1" customFormat="true" customHeight="true"/>
    <row r="1187" s="1" customFormat="true" customHeight="true"/>
    <row r="1188" s="1" customFormat="true" customHeight="true"/>
    <row r="1189" s="1" customFormat="true" customHeight="true"/>
    <row r="1190" s="1" customFormat="true" customHeight="true"/>
    <row r="1191" s="1" customFormat="true" customHeight="true"/>
    <row r="1192" s="1" customFormat="true" customHeight="true"/>
    <row r="1193" s="1" customFormat="true" customHeight="true"/>
    <row r="1194" s="1" customFormat="true" customHeight="true"/>
    <row r="1195" s="1" customFormat="true" customHeight="true"/>
    <row r="1196" s="1" customFormat="true" customHeight="true"/>
    <row r="1197" s="1" customFormat="true" customHeight="true"/>
    <row r="1198" s="1" customFormat="true" customHeight="true"/>
    <row r="1199" s="1" customFormat="true" customHeight="true"/>
    <row r="1200" s="1" customFormat="true" customHeight="true"/>
    <row r="1201" s="1" customFormat="true" customHeight="true"/>
    <row r="1202" s="1" customFormat="true" customHeight="true"/>
    <row r="1203" s="1" customFormat="true" customHeight="true"/>
    <row r="1204" s="1" customFormat="true" customHeight="true"/>
    <row r="1205" s="1" customFormat="true" customHeight="true"/>
    <row r="1206" s="1" customFormat="true" customHeight="true"/>
    <row r="1207" s="1" customFormat="true" customHeight="true"/>
    <row r="1208" s="1" customFormat="true" customHeight="true"/>
    <row r="1209" s="1" customFormat="true" customHeight="true"/>
    <row r="1210" s="1" customFormat="true" customHeight="true"/>
    <row r="1211" s="1" customFormat="true" customHeight="true"/>
    <row r="1212" s="1" customFormat="true" customHeight="true"/>
    <row r="1213" s="1" customFormat="true" customHeight="true"/>
    <row r="1214" s="1" customFormat="true" customHeight="true"/>
    <row r="1215" s="1" customFormat="true" customHeight="true"/>
    <row r="1216" s="1" customFormat="true" customHeight="true"/>
    <row r="1217" s="1" customFormat="true" customHeight="true"/>
    <row r="1218" s="1" customFormat="true" customHeight="true"/>
    <row r="1219" s="1" customFormat="true" customHeight="true"/>
    <row r="1220" s="1" customFormat="true" customHeight="true"/>
    <row r="1221" s="1" customFormat="true" customHeight="true"/>
    <row r="1222" s="1" customFormat="true" customHeight="true"/>
    <row r="1223" s="1" customFormat="true" customHeight="true"/>
    <row r="1224" s="1" customFormat="true" customHeight="true"/>
    <row r="1225" s="1" customFormat="true" customHeight="true"/>
    <row r="1226" s="1" customFormat="true" customHeight="true"/>
    <row r="1227" s="1" customFormat="true" customHeight="true"/>
    <row r="1228" s="1" customFormat="true" customHeight="true"/>
    <row r="1229" s="1" customFormat="true" customHeight="true"/>
    <row r="1230" s="1" customFormat="true" customHeight="true"/>
    <row r="1231" s="1" customFormat="true" customHeight="true"/>
    <row r="1232" s="1" customFormat="true" customHeight="true"/>
    <row r="1233" s="1" customFormat="true" customHeight="true"/>
    <row r="1234" s="1" customFormat="true" customHeight="true"/>
    <row r="1235" s="1" customFormat="true" customHeight="true"/>
    <row r="1236" s="1" customFormat="true" customHeight="true"/>
    <row r="1237" s="1" customFormat="true" customHeight="true"/>
    <row r="1238" s="1" customFormat="true" customHeight="true"/>
    <row r="1239" s="1" customFormat="true" customHeight="true"/>
    <row r="1240" s="1" customFormat="true" customHeight="true"/>
    <row r="1241" s="1" customFormat="true" customHeight="true"/>
    <row r="1242" s="1" customFormat="true" customHeight="true"/>
    <row r="1243" s="1" customFormat="true" customHeight="true"/>
    <row r="1244" s="1" customFormat="true" customHeight="true"/>
    <row r="1245" s="1" customFormat="true" customHeight="true"/>
    <row r="1246" s="1" customFormat="true" customHeight="true"/>
    <row r="1247" s="1" customFormat="true" customHeight="true"/>
    <row r="1248" s="1" customFormat="true" customHeight="true"/>
    <row r="1249" s="1" customFormat="true" customHeight="true"/>
    <row r="1250" s="1" customFormat="true" customHeight="true"/>
    <row r="1251" s="1" customFormat="true" customHeight="true"/>
    <row r="1252" s="1" customFormat="true" customHeight="true"/>
    <row r="1253" s="1" customFormat="true" customHeight="true"/>
    <row r="1254" s="1" customFormat="true" customHeight="true"/>
    <row r="1255" s="1" customFormat="true" customHeight="true"/>
    <row r="1256" s="1" customFormat="true" customHeight="true"/>
    <row r="1257" s="1" customFormat="true" customHeight="true"/>
    <row r="1258" s="1" customFormat="true" customHeight="true"/>
    <row r="1259" s="1" customFormat="true" customHeight="true"/>
    <row r="1260" s="1" customFormat="true" customHeight="true"/>
    <row r="1261" s="1" customFormat="true" customHeight="true"/>
    <row r="1262" s="1" customFormat="true" customHeight="true"/>
    <row r="1263" s="1" customFormat="true" customHeight="true"/>
    <row r="1264" s="1" customFormat="true" customHeight="true"/>
    <row r="1265" s="1" customFormat="true" customHeight="true"/>
    <row r="1266" s="1" customFormat="true" customHeight="true"/>
    <row r="1267" s="1" customFormat="true" customHeight="true"/>
    <row r="1268" s="1" customFormat="true" customHeight="true"/>
    <row r="1269" s="1" customFormat="true" customHeight="true"/>
    <row r="1270" s="1" customFormat="true" customHeight="true"/>
    <row r="1271" s="1" customFormat="true" customHeight="true"/>
    <row r="1272" s="1" customFormat="true" customHeight="true"/>
    <row r="1273" s="1" customFormat="true" customHeight="true"/>
    <row r="1274" s="1" customFormat="true" customHeight="true"/>
    <row r="1275" s="1" customFormat="true" customHeight="true"/>
    <row r="1276" s="1" customFormat="true" customHeight="true"/>
    <row r="1277" s="1" customFormat="true" customHeight="true"/>
    <row r="1278" s="1" customFormat="true" customHeight="true"/>
    <row r="1279" s="1" customFormat="true" customHeight="true"/>
    <row r="1280" s="1" customFormat="true" customHeight="true"/>
    <row r="1281" s="1" customFormat="true" customHeight="true"/>
    <row r="1282" s="1" customFormat="true" customHeight="true"/>
    <row r="1283" s="1" customFormat="true" customHeight="true"/>
    <row r="1284" s="1" customFormat="true" customHeight="true"/>
    <row r="1285" s="1" customFormat="true" customHeight="true"/>
    <row r="1286" s="1" customFormat="true" customHeight="true"/>
    <row r="1287" s="1" customFormat="true" customHeight="true"/>
    <row r="1288" s="1" customFormat="true" customHeight="true"/>
    <row r="1289" s="1" customFormat="true" customHeight="true"/>
    <row r="1290" s="1" customFormat="true" customHeight="true"/>
    <row r="1291" s="1" customFormat="true" customHeight="true"/>
    <row r="1292" s="1" customFormat="true" customHeight="true"/>
    <row r="1293" s="1" customFormat="true" customHeight="true"/>
    <row r="1294" s="1" customFormat="true" customHeight="true"/>
    <row r="1295" s="1" customFormat="true" customHeight="true"/>
    <row r="1296" s="1" customFormat="true" customHeight="true"/>
    <row r="1297" s="1" customFormat="true" customHeight="true"/>
    <row r="1298" s="1" customFormat="true" customHeight="true"/>
    <row r="1299" s="1" customFormat="true" customHeight="true"/>
    <row r="1300" s="1" customFormat="true" customHeight="true"/>
    <row r="1301" s="1" customFormat="true" customHeight="true"/>
    <row r="1302" s="1" customFormat="true" customHeight="true"/>
    <row r="1303" s="1" customFormat="true" customHeight="true"/>
    <row r="1304" s="1" customFormat="true" customHeight="true"/>
    <row r="1305" s="1" customFormat="true" customHeight="true"/>
    <row r="1306" s="1" customFormat="true" customHeight="true"/>
    <row r="1307" s="1" customFormat="true" customHeight="true"/>
    <row r="1308" s="1" customFormat="true" customHeight="true"/>
    <row r="1309" s="1" customFormat="true" customHeight="true"/>
  </sheetData>
  <mergeCells count="2">
    <mergeCell ref="A1:D1"/>
    <mergeCell ref="A2:D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workbookViewId="0">
      <selection activeCell="D68" sqref="B4:D68"/>
    </sheetView>
  </sheetViews>
  <sheetFormatPr defaultColWidth="12.125" defaultRowHeight="24.95" customHeight="true" outlineLevelCol="4"/>
  <cols>
    <col min="1" max="1" width="41.25" style="1" customWidth="true"/>
    <col min="2" max="4" width="13.25" style="1" customWidth="true"/>
    <col min="5" max="5" width="10.625" style="1" customWidth="true"/>
    <col min="6" max="224" width="12.125" style="1"/>
    <col min="225" max="225" width="9.5" style="1" customWidth="true"/>
    <col min="226" max="226" width="34.75" style="1" customWidth="true"/>
    <col min="227" max="230" width="19.625" style="1" customWidth="true"/>
    <col min="231" max="16384" width="12.125" style="1"/>
  </cols>
  <sheetData>
    <row r="1" s="1" customFormat="true" ht="41.25" customHeight="true" spans="1:5">
      <c r="A1" s="52" t="s">
        <v>341</v>
      </c>
      <c r="B1" s="52"/>
      <c r="C1" s="52"/>
      <c r="D1" s="52"/>
      <c r="E1" s="52"/>
    </row>
    <row r="2" s="1" customFormat="true" customHeight="true" spans="1:5">
      <c r="A2" s="53"/>
      <c r="B2" s="54"/>
      <c r="D2" s="55" t="s">
        <v>342</v>
      </c>
      <c r="E2" s="60"/>
    </row>
    <row r="3" s="1" customFormat="true" customHeight="true" spans="1:5">
      <c r="A3" s="56" t="s">
        <v>343</v>
      </c>
      <c r="B3" s="40" t="s">
        <v>208</v>
      </c>
      <c r="C3" s="40" t="s">
        <v>209</v>
      </c>
      <c r="D3" s="39" t="s">
        <v>210</v>
      </c>
      <c r="E3" s="17" t="s">
        <v>211</v>
      </c>
    </row>
    <row r="4" s="50" customFormat="true" customHeight="true" spans="1:5">
      <c r="A4" s="57" t="s">
        <v>344</v>
      </c>
      <c r="B4" s="8">
        <f>SUM(B5:B8)</f>
        <v>2832</v>
      </c>
      <c r="C4" s="8">
        <f>SUM(C5:C8)</f>
        <v>2200</v>
      </c>
      <c r="D4" s="8">
        <f>SUM(D5:D8)</f>
        <v>1649</v>
      </c>
      <c r="E4" s="61">
        <f t="shared" ref="E4:E10" si="0">D4/C4*100</f>
        <v>74.9545454545455</v>
      </c>
    </row>
    <row r="5" s="1" customFormat="true" customHeight="true" spans="1:5">
      <c r="A5" s="58" t="s">
        <v>345</v>
      </c>
      <c r="B5" s="6">
        <v>1428</v>
      </c>
      <c r="C5" s="6">
        <v>1401</v>
      </c>
      <c r="D5" s="6">
        <v>1036</v>
      </c>
      <c r="E5" s="62">
        <f t="shared" si="0"/>
        <v>73.9471805852962</v>
      </c>
    </row>
    <row r="6" s="1" customFormat="true" customHeight="true" spans="1:5">
      <c r="A6" s="58" t="s">
        <v>346</v>
      </c>
      <c r="B6" s="6">
        <v>450</v>
      </c>
      <c r="C6" s="6">
        <v>508</v>
      </c>
      <c r="D6" s="6">
        <v>398</v>
      </c>
      <c r="E6" s="62">
        <f t="shared" si="0"/>
        <v>78.3464566929134</v>
      </c>
    </row>
    <row r="7" s="1" customFormat="true" customHeight="true" spans="1:5">
      <c r="A7" s="58" t="s">
        <v>347</v>
      </c>
      <c r="B7" s="6">
        <v>217</v>
      </c>
      <c r="C7" s="6">
        <v>217</v>
      </c>
      <c r="D7" s="6">
        <v>142</v>
      </c>
      <c r="E7" s="62">
        <f t="shared" si="0"/>
        <v>65.4377880184332</v>
      </c>
    </row>
    <row r="8" s="1" customFormat="true" customHeight="true" spans="1:5">
      <c r="A8" s="58" t="s">
        <v>348</v>
      </c>
      <c r="B8" s="6">
        <v>737</v>
      </c>
      <c r="C8" s="6">
        <v>74</v>
      </c>
      <c r="D8" s="6">
        <v>73</v>
      </c>
      <c r="E8" s="62">
        <f t="shared" si="0"/>
        <v>98.6486486486486</v>
      </c>
    </row>
    <row r="9" s="50" customFormat="true" customHeight="true" spans="1:5">
      <c r="A9" s="57" t="s">
        <v>349</v>
      </c>
      <c r="B9" s="8">
        <f>SUM(B10:B19)</f>
        <v>26382</v>
      </c>
      <c r="C9" s="8">
        <f>SUM(C10:C19)</f>
        <v>21722</v>
      </c>
      <c r="D9" s="8">
        <f>SUM(D10:D19)</f>
        <v>21476</v>
      </c>
      <c r="E9" s="61">
        <f t="shared" si="0"/>
        <v>98.8675075959856</v>
      </c>
    </row>
    <row r="10" s="1" customFormat="true" customHeight="true" spans="1:5">
      <c r="A10" s="58" t="s">
        <v>350</v>
      </c>
      <c r="B10" s="6">
        <v>323</v>
      </c>
      <c r="C10" s="6">
        <v>325</v>
      </c>
      <c r="D10" s="6">
        <v>218</v>
      </c>
      <c r="E10" s="62">
        <f t="shared" si="0"/>
        <v>67.0769230769231</v>
      </c>
    </row>
    <row r="11" s="1" customFormat="true" customHeight="true" spans="1:5">
      <c r="A11" s="58" t="s">
        <v>351</v>
      </c>
      <c r="B11" s="6"/>
      <c r="C11" s="6"/>
      <c r="D11" s="6"/>
      <c r="E11" s="62"/>
    </row>
    <row r="12" s="1" customFormat="true" customHeight="true" spans="1:5">
      <c r="A12" s="58" t="s">
        <v>352</v>
      </c>
      <c r="B12" s="6"/>
      <c r="C12" s="6">
        <v>4</v>
      </c>
      <c r="D12" s="6">
        <v>4</v>
      </c>
      <c r="E12" s="62">
        <f t="shared" ref="E12:E15" si="1">D12/C12*100</f>
        <v>100</v>
      </c>
    </row>
    <row r="13" s="1" customFormat="true" customHeight="true" spans="1:5">
      <c r="A13" s="58" t="s">
        <v>353</v>
      </c>
      <c r="B13" s="6"/>
      <c r="C13" s="6"/>
      <c r="D13" s="6"/>
      <c r="E13" s="62"/>
    </row>
    <row r="14" s="1" customFormat="true" customHeight="true" spans="1:5">
      <c r="A14" s="58" t="s">
        <v>354</v>
      </c>
      <c r="B14" s="6">
        <v>2830</v>
      </c>
      <c r="C14" s="6">
        <v>400</v>
      </c>
      <c r="D14" s="6">
        <v>385</v>
      </c>
      <c r="E14" s="62">
        <f t="shared" si="1"/>
        <v>96.25</v>
      </c>
    </row>
    <row r="15" s="51" customFormat="true" customHeight="true" spans="1:5">
      <c r="A15" s="58" t="s">
        <v>355</v>
      </c>
      <c r="B15" s="6">
        <v>7</v>
      </c>
      <c r="C15" s="6">
        <v>6</v>
      </c>
      <c r="D15" s="6">
        <v>3</v>
      </c>
      <c r="E15" s="62">
        <f t="shared" si="1"/>
        <v>50</v>
      </c>
    </row>
    <row r="16" s="1" customFormat="true" customHeight="true" spans="1:5">
      <c r="A16" s="58" t="s">
        <v>356</v>
      </c>
      <c r="B16" s="6"/>
      <c r="C16" s="6"/>
      <c r="D16" s="6"/>
      <c r="E16" s="62"/>
    </row>
    <row r="17" s="1" customFormat="true" customHeight="true" spans="1:5">
      <c r="A17" s="58" t="s">
        <v>357</v>
      </c>
      <c r="B17" s="6">
        <v>12</v>
      </c>
      <c r="C17" s="6">
        <v>12</v>
      </c>
      <c r="D17" s="6">
        <v>12</v>
      </c>
      <c r="E17" s="62">
        <f t="shared" ref="E17:E20" si="2">D17/C17*100</f>
        <v>100</v>
      </c>
    </row>
    <row r="18" s="1" customFormat="true" customHeight="true" spans="1:5">
      <c r="A18" s="58" t="s">
        <v>358</v>
      </c>
      <c r="B18" s="6"/>
      <c r="C18" s="6"/>
      <c r="D18" s="6"/>
      <c r="E18" s="62"/>
    </row>
    <row r="19" s="1" customFormat="true" customHeight="true" spans="1:5">
      <c r="A19" s="58" t="s">
        <v>359</v>
      </c>
      <c r="B19" s="6">
        <v>23210</v>
      </c>
      <c r="C19" s="6">
        <v>20975</v>
      </c>
      <c r="D19" s="6">
        <v>20854</v>
      </c>
      <c r="E19" s="62">
        <f t="shared" si="2"/>
        <v>99.4231227651967</v>
      </c>
    </row>
    <row r="20" s="1" customFormat="true" customHeight="true" spans="1:5">
      <c r="A20" s="59" t="s">
        <v>360</v>
      </c>
      <c r="B20" s="8"/>
      <c r="C20" s="8">
        <f>SUM(C21:C27)</f>
        <v>7003</v>
      </c>
      <c r="D20" s="8">
        <f>SUM(D21:D27)</f>
        <v>5934</v>
      </c>
      <c r="E20" s="61">
        <f t="shared" si="2"/>
        <v>84.7351135227759</v>
      </c>
    </row>
    <row r="21" s="1" customFormat="true" customHeight="true" spans="1:5">
      <c r="A21" s="58" t="s">
        <v>361</v>
      </c>
      <c r="B21" s="6"/>
      <c r="C21" s="6"/>
      <c r="D21" s="6"/>
      <c r="E21" s="62"/>
    </row>
    <row r="22" s="1" customFormat="true" customHeight="true" spans="1:5">
      <c r="A22" s="58" t="s">
        <v>362</v>
      </c>
      <c r="B22" s="6"/>
      <c r="C22" s="6">
        <v>954</v>
      </c>
      <c r="D22" s="6">
        <v>815</v>
      </c>
      <c r="E22" s="62">
        <f>D22/C22*100</f>
        <v>85.4297693920335</v>
      </c>
    </row>
    <row r="23" s="1" customFormat="true" customHeight="true" spans="1:5">
      <c r="A23" s="58" t="s">
        <v>363</v>
      </c>
      <c r="B23" s="6"/>
      <c r="C23" s="6"/>
      <c r="D23" s="6"/>
      <c r="E23" s="62"/>
    </row>
    <row r="24" s="1" customFormat="true" customHeight="true" spans="1:5">
      <c r="A24" s="58" t="s">
        <v>364</v>
      </c>
      <c r="B24" s="6"/>
      <c r="C24" s="6"/>
      <c r="D24" s="6"/>
      <c r="E24" s="62"/>
    </row>
    <row r="25" s="1" customFormat="true" customHeight="true" spans="1:5">
      <c r="A25" s="58" t="s">
        <v>365</v>
      </c>
      <c r="B25" s="6"/>
      <c r="C25" s="6"/>
      <c r="D25" s="6"/>
      <c r="E25" s="62"/>
    </row>
    <row r="26" s="1" customFormat="true" customHeight="true" spans="1:5">
      <c r="A26" s="58" t="s">
        <v>366</v>
      </c>
      <c r="B26" s="6"/>
      <c r="C26" s="6"/>
      <c r="D26" s="6"/>
      <c r="E26" s="62"/>
    </row>
    <row r="27" s="1" customFormat="true" customHeight="true" spans="1:5">
      <c r="A27" s="58" t="s">
        <v>367</v>
      </c>
      <c r="B27" s="6"/>
      <c r="C27" s="6">
        <v>6049</v>
      </c>
      <c r="D27" s="6">
        <v>5119</v>
      </c>
      <c r="E27" s="62">
        <f>D27/C27*100</f>
        <v>84.6255579434617</v>
      </c>
    </row>
    <row r="28" s="1" customFormat="true" customHeight="true" spans="1:5">
      <c r="A28" s="59" t="s">
        <v>368</v>
      </c>
      <c r="B28" s="8"/>
      <c r="C28" s="8"/>
      <c r="D28" s="8"/>
      <c r="E28" s="62"/>
    </row>
    <row r="29" s="1" customFormat="true" customHeight="true" spans="1:5">
      <c r="A29" s="58" t="s">
        <v>361</v>
      </c>
      <c r="B29" s="8"/>
      <c r="C29" s="8"/>
      <c r="D29" s="8"/>
      <c r="E29" s="62"/>
    </row>
    <row r="30" s="1" customFormat="true" customHeight="true" spans="1:5">
      <c r="A30" s="58" t="s">
        <v>362</v>
      </c>
      <c r="B30" s="8"/>
      <c r="C30" s="8"/>
      <c r="D30" s="8"/>
      <c r="E30" s="62"/>
    </row>
    <row r="31" s="1" customFormat="true" customHeight="true" spans="1:5">
      <c r="A31" s="58" t="s">
        <v>363</v>
      </c>
      <c r="B31" s="8"/>
      <c r="C31" s="8"/>
      <c r="D31" s="8"/>
      <c r="E31" s="62"/>
    </row>
    <row r="32" s="1" customFormat="true" customHeight="true" spans="1:5">
      <c r="A32" s="58" t="s">
        <v>365</v>
      </c>
      <c r="B32" s="8"/>
      <c r="C32" s="8"/>
      <c r="D32" s="8"/>
      <c r="E32" s="62"/>
    </row>
    <row r="33" s="1" customFormat="true" customHeight="true" spans="1:5">
      <c r="A33" s="58" t="s">
        <v>366</v>
      </c>
      <c r="B33" s="8"/>
      <c r="C33" s="8"/>
      <c r="D33" s="8"/>
      <c r="E33" s="62"/>
    </row>
    <row r="34" s="1" customFormat="true" customHeight="true" spans="1:5">
      <c r="A34" s="58" t="s">
        <v>367</v>
      </c>
      <c r="B34" s="8"/>
      <c r="C34" s="8"/>
      <c r="D34" s="8"/>
      <c r="E34" s="62"/>
    </row>
    <row r="35" s="1" customFormat="true" customHeight="true" spans="1:5">
      <c r="A35" s="59" t="s">
        <v>369</v>
      </c>
      <c r="B35" s="8">
        <f>SUM(B36:B38)</f>
        <v>4738</v>
      </c>
      <c r="C35" s="8">
        <f>SUM(C36:C38)</f>
        <v>4914</v>
      </c>
      <c r="D35" s="8">
        <f>SUM(D36:D38)</f>
        <v>4679</v>
      </c>
      <c r="E35" s="61">
        <f t="shared" ref="E35:E37" si="3">D35/C35*100</f>
        <v>95.2177452177452</v>
      </c>
    </row>
    <row r="36" s="1" customFormat="true" customHeight="true" spans="1:5">
      <c r="A36" s="58" t="s">
        <v>370</v>
      </c>
      <c r="B36" s="6">
        <v>4144</v>
      </c>
      <c r="C36" s="6">
        <v>4121</v>
      </c>
      <c r="D36" s="6">
        <v>4120</v>
      </c>
      <c r="E36" s="62">
        <f t="shared" si="3"/>
        <v>99.9757340451347</v>
      </c>
    </row>
    <row r="37" s="1" customFormat="true" customHeight="true" spans="1:5">
      <c r="A37" s="58" t="s">
        <v>371</v>
      </c>
      <c r="B37" s="6">
        <v>594</v>
      </c>
      <c r="C37" s="6">
        <v>793</v>
      </c>
      <c r="D37" s="6">
        <v>559</v>
      </c>
      <c r="E37" s="62">
        <f t="shared" si="3"/>
        <v>70.4918032786885</v>
      </c>
    </row>
    <row r="38" s="1" customFormat="true" customHeight="true" spans="1:5">
      <c r="A38" s="58" t="s">
        <v>372</v>
      </c>
      <c r="B38" s="6"/>
      <c r="C38" s="6"/>
      <c r="D38" s="6"/>
      <c r="E38" s="62"/>
    </row>
    <row r="39" s="1" customFormat="true" customHeight="true" spans="1:5">
      <c r="A39" s="59" t="s">
        <v>373</v>
      </c>
      <c r="B39" s="8">
        <f>SUM(B40:B41)</f>
        <v>95</v>
      </c>
      <c r="C39" s="8">
        <f>SUM(C40:C41)</f>
        <v>95</v>
      </c>
      <c r="D39" s="8">
        <f>SUM(D40:D41)</f>
        <v>80</v>
      </c>
      <c r="E39" s="61">
        <f t="shared" ref="E39:E42" si="4">D39/C39*100</f>
        <v>84.2105263157895</v>
      </c>
    </row>
    <row r="40" s="1" customFormat="true" customHeight="true" spans="1:5">
      <c r="A40" s="58" t="s">
        <v>374</v>
      </c>
      <c r="B40" s="6">
        <v>95</v>
      </c>
      <c r="C40" s="6">
        <v>95</v>
      </c>
      <c r="D40" s="6">
        <v>80</v>
      </c>
      <c r="E40" s="62">
        <f t="shared" si="4"/>
        <v>84.2105263157895</v>
      </c>
    </row>
    <row r="41" s="1" customFormat="true" customHeight="true" spans="1:5">
      <c r="A41" s="58" t="s">
        <v>375</v>
      </c>
      <c r="B41" s="6"/>
      <c r="C41" s="6"/>
      <c r="D41" s="6"/>
      <c r="E41" s="62"/>
    </row>
    <row r="42" s="1" customFormat="true" customHeight="true" spans="1:5">
      <c r="A42" s="59" t="s">
        <v>376</v>
      </c>
      <c r="B42" s="8"/>
      <c r="C42" s="8">
        <f>SUM(C43:C45)</f>
        <v>235</v>
      </c>
      <c r="D42" s="8">
        <f>SUM(D43:D45)</f>
        <v>235</v>
      </c>
      <c r="E42" s="61">
        <f t="shared" si="4"/>
        <v>100</v>
      </c>
    </row>
    <row r="43" s="1" customFormat="true" customHeight="true" spans="1:5">
      <c r="A43" s="58" t="s">
        <v>377</v>
      </c>
      <c r="B43" s="8"/>
      <c r="C43" s="8"/>
      <c r="D43" s="8"/>
      <c r="E43" s="62"/>
    </row>
    <row r="44" s="1" customFormat="true" customHeight="true" spans="1:5">
      <c r="A44" s="58" t="s">
        <v>378</v>
      </c>
      <c r="B44" s="8"/>
      <c r="C44" s="6">
        <v>235</v>
      </c>
      <c r="D44" s="6">
        <v>235</v>
      </c>
      <c r="E44" s="62">
        <f>D44/C44*100</f>
        <v>100</v>
      </c>
    </row>
    <row r="45" s="1" customFormat="true" customHeight="true" spans="1:5">
      <c r="A45" s="58" t="s">
        <v>379</v>
      </c>
      <c r="B45" s="8"/>
      <c r="C45" s="8"/>
      <c r="D45" s="8"/>
      <c r="E45" s="62"/>
    </row>
    <row r="46" s="1" customFormat="true" customHeight="true" spans="1:5">
      <c r="A46" s="59" t="s">
        <v>380</v>
      </c>
      <c r="B46" s="8"/>
      <c r="C46" s="8"/>
      <c r="D46" s="8"/>
      <c r="E46" s="62"/>
    </row>
    <row r="47" s="1" customFormat="true" customHeight="true" spans="1:5">
      <c r="A47" s="58" t="s">
        <v>381</v>
      </c>
      <c r="B47" s="8"/>
      <c r="C47" s="8"/>
      <c r="D47" s="8"/>
      <c r="E47" s="62"/>
    </row>
    <row r="48" s="1" customFormat="true" customHeight="true" spans="1:5">
      <c r="A48" s="58" t="s">
        <v>382</v>
      </c>
      <c r="B48" s="8"/>
      <c r="C48" s="8"/>
      <c r="D48" s="8"/>
      <c r="E48" s="62"/>
    </row>
    <row r="49" s="1" customFormat="true" customHeight="true" spans="1:5">
      <c r="A49" s="59" t="s">
        <v>383</v>
      </c>
      <c r="B49" s="8">
        <f>SUM(B50:B54)</f>
        <v>453</v>
      </c>
      <c r="C49" s="8">
        <f>SUM(C50:C54)</f>
        <v>795</v>
      </c>
      <c r="D49" s="8">
        <f>SUM(D50:D54)</f>
        <v>755</v>
      </c>
      <c r="E49" s="61">
        <f t="shared" ref="E49:E54" si="5">D49/C49*100</f>
        <v>94.9685534591195</v>
      </c>
    </row>
    <row r="50" s="1" customFormat="true" customHeight="true" spans="1:5">
      <c r="A50" s="58" t="s">
        <v>384</v>
      </c>
      <c r="B50" s="6">
        <v>12</v>
      </c>
      <c r="C50" s="6">
        <v>43</v>
      </c>
      <c r="D50" s="6">
        <v>38</v>
      </c>
      <c r="E50" s="62">
        <f t="shared" si="5"/>
        <v>88.3720930232558</v>
      </c>
    </row>
    <row r="51" s="1" customFormat="true" customHeight="true" spans="1:5">
      <c r="A51" s="58" t="s">
        <v>385</v>
      </c>
      <c r="B51" s="6"/>
      <c r="C51" s="6"/>
      <c r="D51" s="6"/>
      <c r="E51" s="62"/>
    </row>
    <row r="52" s="1" customFormat="true" customHeight="true" spans="1:5">
      <c r="A52" s="58" t="s">
        <v>386</v>
      </c>
      <c r="B52" s="6"/>
      <c r="C52" s="6"/>
      <c r="D52" s="6"/>
      <c r="E52" s="62"/>
    </row>
    <row r="53" s="1" customFormat="true" customHeight="true" spans="1:5">
      <c r="A53" s="58" t="s">
        <v>387</v>
      </c>
      <c r="B53" s="6">
        <v>122</v>
      </c>
      <c r="C53" s="6">
        <v>156</v>
      </c>
      <c r="D53" s="6">
        <v>155</v>
      </c>
      <c r="E53" s="62">
        <f t="shared" si="5"/>
        <v>99.3589743589744</v>
      </c>
    </row>
    <row r="54" s="1" customFormat="true" customHeight="true" spans="1:5">
      <c r="A54" s="58" t="s">
        <v>388</v>
      </c>
      <c r="B54" s="6">
        <v>319</v>
      </c>
      <c r="C54" s="6">
        <v>596</v>
      </c>
      <c r="D54" s="6">
        <v>562</v>
      </c>
      <c r="E54" s="62">
        <f t="shared" si="5"/>
        <v>94.2953020134228</v>
      </c>
    </row>
    <row r="55" s="1" customFormat="true" customHeight="true" spans="1:5">
      <c r="A55" s="59" t="s">
        <v>389</v>
      </c>
      <c r="B55" s="8"/>
      <c r="C55" s="8"/>
      <c r="D55" s="8"/>
      <c r="E55" s="62"/>
    </row>
    <row r="56" s="1" customFormat="true" customHeight="true" spans="1:5">
      <c r="A56" s="58" t="s">
        <v>390</v>
      </c>
      <c r="B56" s="8"/>
      <c r="C56" s="8"/>
      <c r="D56" s="8"/>
      <c r="E56" s="62"/>
    </row>
    <row r="57" s="1" customFormat="true" customHeight="true" spans="1:5">
      <c r="A57" s="58" t="s">
        <v>391</v>
      </c>
      <c r="B57" s="8"/>
      <c r="C57" s="8"/>
      <c r="D57" s="8"/>
      <c r="E57" s="62"/>
    </row>
    <row r="58" s="1" customFormat="true" customHeight="true" spans="1:5">
      <c r="A58" s="59" t="s">
        <v>392</v>
      </c>
      <c r="B58" s="8"/>
      <c r="C58" s="8">
        <f>SUM(C59:C62)</f>
        <v>192</v>
      </c>
      <c r="D58" s="8">
        <f>SUM(D59:D62)</f>
        <v>192</v>
      </c>
      <c r="E58" s="61">
        <f>D58/C58*100</f>
        <v>100</v>
      </c>
    </row>
    <row r="59" s="1" customFormat="true" customHeight="true" spans="1:5">
      <c r="A59" s="58" t="s">
        <v>393</v>
      </c>
      <c r="B59" s="8"/>
      <c r="C59" s="6">
        <v>192</v>
      </c>
      <c r="D59" s="6">
        <v>192</v>
      </c>
      <c r="E59" s="62">
        <f>D59/C59*100</f>
        <v>100</v>
      </c>
    </row>
    <row r="60" s="1" customFormat="true" customHeight="true" spans="1:5">
      <c r="A60" s="58" t="s">
        <v>394</v>
      </c>
      <c r="B60" s="8"/>
      <c r="C60" s="8"/>
      <c r="D60" s="8"/>
      <c r="E60" s="62"/>
    </row>
    <row r="61" s="1" customFormat="true" customHeight="true" spans="1:5">
      <c r="A61" s="58" t="s">
        <v>395</v>
      </c>
      <c r="B61" s="8"/>
      <c r="C61" s="8"/>
      <c r="D61" s="8"/>
      <c r="E61" s="62"/>
    </row>
    <row r="62" s="1" customFormat="true" customHeight="true" spans="1:5">
      <c r="A62" s="58" t="s">
        <v>396</v>
      </c>
      <c r="B62" s="8"/>
      <c r="C62" s="8"/>
      <c r="D62" s="8"/>
      <c r="E62" s="62"/>
    </row>
    <row r="63" s="1" customFormat="true" customHeight="true" spans="1:5">
      <c r="A63" s="59" t="s">
        <v>397</v>
      </c>
      <c r="B63" s="8"/>
      <c r="C63" s="8"/>
      <c r="D63" s="8"/>
      <c r="E63" s="61"/>
    </row>
    <row r="64" s="1" customFormat="true" customHeight="true" spans="1:5">
      <c r="A64" s="58" t="s">
        <v>398</v>
      </c>
      <c r="B64" s="8"/>
      <c r="C64" s="8"/>
      <c r="D64" s="8"/>
      <c r="E64" s="62"/>
    </row>
    <row r="65" s="1" customFormat="true" customHeight="true" spans="1:5">
      <c r="A65" s="58" t="s">
        <v>399</v>
      </c>
      <c r="B65" s="8"/>
      <c r="C65" s="8"/>
      <c r="D65" s="8"/>
      <c r="E65" s="62"/>
    </row>
    <row r="66" s="1" customFormat="true" customHeight="true" spans="1:5">
      <c r="A66" s="58" t="s">
        <v>400</v>
      </c>
      <c r="B66" s="8"/>
      <c r="C66" s="6"/>
      <c r="D66" s="6"/>
      <c r="E66" s="62"/>
    </row>
    <row r="67" s="1" customFormat="true" customHeight="true" spans="1:5">
      <c r="A67" s="58" t="s">
        <v>401</v>
      </c>
      <c r="B67" s="8"/>
      <c r="C67" s="6"/>
      <c r="D67" s="6"/>
      <c r="E67" s="62"/>
    </row>
    <row r="68" s="1" customFormat="true" customHeight="true" spans="1:5">
      <c r="A68" s="56" t="s">
        <v>269</v>
      </c>
      <c r="B68" s="8">
        <f>B4+B9+B20+B28+B35+B39+B42+B46+B49+B55+B58+B63</f>
        <v>34500</v>
      </c>
      <c r="C68" s="8">
        <f>C4+C9+C20+C28+C35+C39+C42+C46+C49+C55+C58+C63</f>
        <v>37156</v>
      </c>
      <c r="D68" s="8">
        <f>D4+D9+D20+D28+D35+D39+D42+D46+D49+D55+D58+D63</f>
        <v>35000</v>
      </c>
      <c r="E68" s="61">
        <f>D68/C68*100</f>
        <v>94.197437829691</v>
      </c>
    </row>
  </sheetData>
  <mergeCells count="2">
    <mergeCell ref="A1:E1"/>
    <mergeCell ref="D2:E2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opLeftCell="A9" workbookViewId="0">
      <selection activeCell="H22" sqref="H22"/>
    </sheetView>
  </sheetViews>
  <sheetFormatPr defaultColWidth="23.75" defaultRowHeight="15.75" outlineLevelCol="4"/>
  <cols>
    <col min="1" max="1" width="23.75" style="33" customWidth="true"/>
    <col min="2" max="4" width="17" style="33" customWidth="true"/>
    <col min="5" max="5" width="17" style="34" customWidth="true"/>
    <col min="6" max="16384" width="23.75" style="33"/>
  </cols>
  <sheetData>
    <row r="1" s="33" customFormat="true" ht="66" customHeight="true" spans="1:5">
      <c r="A1" s="35" t="s">
        <v>402</v>
      </c>
      <c r="B1" s="35"/>
      <c r="C1" s="35"/>
      <c r="D1" s="35"/>
      <c r="E1" s="44"/>
    </row>
    <row r="2" s="33" customFormat="true" ht="18.75" spans="1:5">
      <c r="A2" s="36"/>
      <c r="B2" s="37"/>
      <c r="C2" s="37"/>
      <c r="D2" s="38" t="s">
        <v>342</v>
      </c>
      <c r="E2" s="45"/>
    </row>
    <row r="3" s="33" customFormat="true" ht="21" spans="1:5">
      <c r="A3" s="39" t="s">
        <v>403</v>
      </c>
      <c r="B3" s="40" t="s">
        <v>404</v>
      </c>
      <c r="C3" s="40" t="s">
        <v>405</v>
      </c>
      <c r="D3" s="39" t="s">
        <v>210</v>
      </c>
      <c r="E3" s="46" t="s">
        <v>211</v>
      </c>
    </row>
    <row r="4" s="33" customFormat="true" ht="21.75" spans="1:5">
      <c r="A4" s="41" t="s">
        <v>344</v>
      </c>
      <c r="B4" s="8">
        <f>SUM(B5:B8)</f>
        <v>2832</v>
      </c>
      <c r="C4" s="8">
        <f>SUM(C5:C8)</f>
        <v>2072</v>
      </c>
      <c r="D4" s="8">
        <f>SUM(D5:D8)</f>
        <v>1480</v>
      </c>
      <c r="E4" s="47">
        <f t="shared" ref="E4:E7" si="0">D4/C4*100</f>
        <v>71.4285714285714</v>
      </c>
    </row>
    <row r="5" s="33" customFormat="true" ht="19.5" spans="1:5">
      <c r="A5" s="42" t="s">
        <v>345</v>
      </c>
      <c r="B5" s="6">
        <v>1428</v>
      </c>
      <c r="C5" s="6">
        <v>1401</v>
      </c>
      <c r="D5" s="6">
        <v>1036</v>
      </c>
      <c r="E5" s="48">
        <f t="shared" si="0"/>
        <v>73.9471805852962</v>
      </c>
    </row>
    <row r="6" s="33" customFormat="true" ht="19.5" spans="1:5">
      <c r="A6" s="42" t="s">
        <v>346</v>
      </c>
      <c r="B6" s="6">
        <v>450</v>
      </c>
      <c r="C6" s="6">
        <v>380</v>
      </c>
      <c r="D6" s="6">
        <v>302</v>
      </c>
      <c r="E6" s="48">
        <f t="shared" si="0"/>
        <v>79.4736842105263</v>
      </c>
    </row>
    <row r="7" s="33" customFormat="true" ht="19.5" spans="1:5">
      <c r="A7" s="42" t="s">
        <v>347</v>
      </c>
      <c r="B7" s="6">
        <v>217</v>
      </c>
      <c r="C7" s="6">
        <v>217</v>
      </c>
      <c r="D7" s="6">
        <v>142</v>
      </c>
      <c r="E7" s="48">
        <f t="shared" si="0"/>
        <v>65.4377880184332</v>
      </c>
    </row>
    <row r="8" s="33" customFormat="true" ht="19.5" spans="1:5">
      <c r="A8" s="42" t="s">
        <v>348</v>
      </c>
      <c r="B8" s="6">
        <v>737</v>
      </c>
      <c r="C8" s="6">
        <v>74</v>
      </c>
      <c r="D8" s="6"/>
      <c r="E8" s="48"/>
    </row>
    <row r="9" s="33" customFormat="true" ht="21.75" spans="1:5">
      <c r="A9" s="41" t="s">
        <v>349</v>
      </c>
      <c r="B9" s="8">
        <f>SUM(B10:B19)</f>
        <v>367</v>
      </c>
      <c r="C9" s="8">
        <f>SUM(C10:C19)</f>
        <v>353</v>
      </c>
      <c r="D9" s="8">
        <f>SUM(D10:D19)</f>
        <v>250</v>
      </c>
      <c r="E9" s="47">
        <f>D9/C9*100</f>
        <v>70.8215297450425</v>
      </c>
    </row>
    <row r="10" s="33" customFormat="true" ht="19.5" spans="1:5">
      <c r="A10" s="42" t="s">
        <v>350</v>
      </c>
      <c r="B10" s="6">
        <v>323</v>
      </c>
      <c r="C10" s="6">
        <v>310</v>
      </c>
      <c r="D10" s="6">
        <v>218</v>
      </c>
      <c r="E10" s="48">
        <f>D10/C10*100</f>
        <v>70.3225806451613</v>
      </c>
    </row>
    <row r="11" s="33" customFormat="true" ht="19.5" spans="1:5">
      <c r="A11" s="42" t="s">
        <v>351</v>
      </c>
      <c r="B11" s="6"/>
      <c r="C11" s="6"/>
      <c r="D11" s="6"/>
      <c r="E11" s="48"/>
    </row>
    <row r="12" s="33" customFormat="true" ht="19.5" spans="1:5">
      <c r="A12" s="42" t="s">
        <v>352</v>
      </c>
      <c r="B12" s="6"/>
      <c r="C12" s="6"/>
      <c r="D12" s="6"/>
      <c r="E12" s="48"/>
    </row>
    <row r="13" s="33" customFormat="true" ht="19.5" spans="1:5">
      <c r="A13" s="42" t="s">
        <v>353</v>
      </c>
      <c r="B13" s="6"/>
      <c r="C13" s="6"/>
      <c r="D13" s="6"/>
      <c r="E13" s="48"/>
    </row>
    <row r="14" s="33" customFormat="true" ht="19.5" spans="1:5">
      <c r="A14" s="42" t="s">
        <v>354</v>
      </c>
      <c r="B14" s="6"/>
      <c r="C14" s="6"/>
      <c r="D14" s="6"/>
      <c r="E14" s="48"/>
    </row>
    <row r="15" s="33" customFormat="true" ht="19.5" spans="1:5">
      <c r="A15" s="42" t="s">
        <v>355</v>
      </c>
      <c r="B15" s="6">
        <v>7</v>
      </c>
      <c r="C15" s="6">
        <v>6</v>
      </c>
      <c r="D15" s="6">
        <v>3</v>
      </c>
      <c r="E15" s="48">
        <f t="shared" ref="E15:E19" si="1">D15/C15*100</f>
        <v>50</v>
      </c>
    </row>
    <row r="16" s="33" customFormat="true" ht="19.5" spans="1:5">
      <c r="A16" s="42" t="s">
        <v>356</v>
      </c>
      <c r="B16" s="6"/>
      <c r="C16" s="6"/>
      <c r="D16" s="6"/>
      <c r="E16" s="48"/>
    </row>
    <row r="17" s="33" customFormat="true" ht="19.5" spans="1:5">
      <c r="A17" s="42" t="s">
        <v>357</v>
      </c>
      <c r="B17" s="6">
        <v>12</v>
      </c>
      <c r="C17" s="6">
        <v>12</v>
      </c>
      <c r="D17" s="6">
        <v>12</v>
      </c>
      <c r="E17" s="48">
        <f t="shared" si="1"/>
        <v>100</v>
      </c>
    </row>
    <row r="18" s="33" customFormat="true" ht="19.5" spans="1:5">
      <c r="A18" s="42" t="s">
        <v>358</v>
      </c>
      <c r="B18" s="6"/>
      <c r="C18" s="6"/>
      <c r="D18" s="6"/>
      <c r="E18" s="48"/>
    </row>
    <row r="19" s="33" customFormat="true" ht="19.5" spans="1:5">
      <c r="A19" s="42" t="s">
        <v>359</v>
      </c>
      <c r="B19" s="6">
        <v>25</v>
      </c>
      <c r="C19" s="6">
        <v>25</v>
      </c>
      <c r="D19" s="6">
        <v>17</v>
      </c>
      <c r="E19" s="48">
        <f t="shared" si="1"/>
        <v>68</v>
      </c>
    </row>
    <row r="20" s="33" customFormat="true" ht="19.5" spans="1:5">
      <c r="A20" s="43" t="s">
        <v>360</v>
      </c>
      <c r="B20" s="6"/>
      <c r="C20" s="6"/>
      <c r="D20" s="6"/>
      <c r="E20" s="48"/>
    </row>
    <row r="21" s="33" customFormat="true" ht="19.5" spans="1:5">
      <c r="A21" s="42" t="s">
        <v>361</v>
      </c>
      <c r="B21" s="6"/>
      <c r="C21" s="6"/>
      <c r="D21" s="6"/>
      <c r="E21" s="48"/>
    </row>
    <row r="22" s="33" customFormat="true" ht="19.5" spans="1:5">
      <c r="A22" s="42" t="s">
        <v>362</v>
      </c>
      <c r="B22" s="6"/>
      <c r="C22" s="6"/>
      <c r="D22" s="6"/>
      <c r="E22" s="48"/>
    </row>
    <row r="23" s="33" customFormat="true" ht="19.5" spans="1:5">
      <c r="A23" s="42" t="s">
        <v>363</v>
      </c>
      <c r="B23" s="6"/>
      <c r="C23" s="6"/>
      <c r="D23" s="6"/>
      <c r="E23" s="48"/>
    </row>
    <row r="24" s="33" customFormat="true" ht="19.5" spans="1:5">
      <c r="A24" s="42" t="s">
        <v>364</v>
      </c>
      <c r="B24" s="6"/>
      <c r="C24" s="6"/>
      <c r="D24" s="6"/>
      <c r="E24" s="48"/>
    </row>
    <row r="25" s="33" customFormat="true" ht="19.5" spans="1:5">
      <c r="A25" s="42" t="s">
        <v>365</v>
      </c>
      <c r="B25" s="6"/>
      <c r="C25" s="6"/>
      <c r="D25" s="6"/>
      <c r="E25" s="48"/>
    </row>
    <row r="26" s="33" customFormat="true" ht="19.5" spans="1:5">
      <c r="A26" s="42" t="s">
        <v>366</v>
      </c>
      <c r="B26" s="6"/>
      <c r="C26" s="6"/>
      <c r="D26" s="6"/>
      <c r="E26" s="48"/>
    </row>
    <row r="27" s="33" customFormat="true" ht="19.5" spans="1:5">
      <c r="A27" s="42" t="s">
        <v>367</v>
      </c>
      <c r="B27" s="6"/>
      <c r="C27" s="6"/>
      <c r="D27" s="6"/>
      <c r="E27" s="48"/>
    </row>
    <row r="28" s="33" customFormat="true" ht="19.5" spans="1:5">
      <c r="A28" s="43" t="s">
        <v>368</v>
      </c>
      <c r="B28" s="6"/>
      <c r="C28" s="6"/>
      <c r="D28" s="6"/>
      <c r="E28" s="48"/>
    </row>
    <row r="29" s="33" customFormat="true" ht="19.5" spans="1:5">
      <c r="A29" s="42" t="s">
        <v>361</v>
      </c>
      <c r="B29" s="6"/>
      <c r="C29" s="6"/>
      <c r="D29" s="6"/>
      <c r="E29" s="48"/>
    </row>
    <row r="30" s="33" customFormat="true" ht="19.5" spans="1:5">
      <c r="A30" s="42" t="s">
        <v>362</v>
      </c>
      <c r="B30" s="6"/>
      <c r="C30" s="6"/>
      <c r="D30" s="6"/>
      <c r="E30" s="48"/>
    </row>
    <row r="31" s="33" customFormat="true" ht="19.5" spans="1:5">
      <c r="A31" s="42" t="s">
        <v>363</v>
      </c>
      <c r="B31" s="6"/>
      <c r="C31" s="6"/>
      <c r="D31" s="6"/>
      <c r="E31" s="48"/>
    </row>
    <row r="32" s="33" customFormat="true" ht="19.5" spans="1:5">
      <c r="A32" s="42" t="s">
        <v>365</v>
      </c>
      <c r="B32" s="6"/>
      <c r="C32" s="6"/>
      <c r="D32" s="6"/>
      <c r="E32" s="48"/>
    </row>
    <row r="33" s="33" customFormat="true" ht="19.5" spans="1:5">
      <c r="A33" s="42" t="s">
        <v>366</v>
      </c>
      <c r="B33" s="6"/>
      <c r="C33" s="6"/>
      <c r="D33" s="6"/>
      <c r="E33" s="48"/>
    </row>
    <row r="34" s="33" customFormat="true" ht="19.5" spans="1:5">
      <c r="A34" s="42" t="s">
        <v>367</v>
      </c>
      <c r="B34" s="6"/>
      <c r="C34" s="6"/>
      <c r="D34" s="6"/>
      <c r="E34" s="48"/>
    </row>
    <row r="35" s="33" customFormat="true" ht="21.75" spans="1:5">
      <c r="A35" s="41" t="s">
        <v>369</v>
      </c>
      <c r="B35" s="8">
        <f>SUM(B36:B38)</f>
        <v>4448</v>
      </c>
      <c r="C35" s="8">
        <f>SUM(C36:C38)</f>
        <v>3271</v>
      </c>
      <c r="D35" s="8">
        <f>SUM(D36:D38)</f>
        <v>2286</v>
      </c>
      <c r="E35" s="47">
        <f t="shared" ref="E35:E37" si="2">D35/C35*100</f>
        <v>69.8868847447264</v>
      </c>
    </row>
    <row r="36" s="33" customFormat="true" ht="19.5" spans="1:5">
      <c r="A36" s="42" t="s">
        <v>370</v>
      </c>
      <c r="B36" s="6">
        <v>4144</v>
      </c>
      <c r="C36" s="6">
        <v>2967</v>
      </c>
      <c r="D36" s="6">
        <v>2051</v>
      </c>
      <c r="E36" s="48">
        <f t="shared" si="2"/>
        <v>69.1270643747893</v>
      </c>
    </row>
    <row r="37" s="33" customFormat="true" ht="19.5" spans="1:5">
      <c r="A37" s="42" t="s">
        <v>371</v>
      </c>
      <c r="B37" s="6">
        <v>304</v>
      </c>
      <c r="C37" s="6">
        <v>304</v>
      </c>
      <c r="D37" s="6">
        <v>235</v>
      </c>
      <c r="E37" s="48">
        <f t="shared" si="2"/>
        <v>77.3026315789474</v>
      </c>
    </row>
    <row r="38" s="33" customFormat="true" ht="19.5" spans="1:5">
      <c r="A38" s="42" t="s">
        <v>372</v>
      </c>
      <c r="B38" s="6"/>
      <c r="C38" s="6"/>
      <c r="D38" s="6"/>
      <c r="E38" s="48"/>
    </row>
    <row r="39" s="33" customFormat="true" ht="19.5" spans="1:5">
      <c r="A39" s="41" t="s">
        <v>373</v>
      </c>
      <c r="B39" s="6"/>
      <c r="C39" s="6"/>
      <c r="D39" s="6"/>
      <c r="E39" s="48"/>
    </row>
    <row r="40" s="33" customFormat="true" ht="19.5" spans="1:5">
      <c r="A40" s="42" t="s">
        <v>374</v>
      </c>
      <c r="B40" s="6"/>
      <c r="C40" s="6"/>
      <c r="D40" s="6"/>
      <c r="E40" s="48"/>
    </row>
    <row r="41" s="33" customFormat="true" ht="19.5" spans="1:5">
      <c r="A41" s="42" t="s">
        <v>375</v>
      </c>
      <c r="B41" s="6"/>
      <c r="C41" s="6"/>
      <c r="D41" s="6"/>
      <c r="E41" s="48"/>
    </row>
    <row r="42" s="33" customFormat="true" ht="19.5" spans="1:5">
      <c r="A42" s="41" t="s">
        <v>376</v>
      </c>
      <c r="B42" s="6"/>
      <c r="C42" s="6"/>
      <c r="D42" s="6"/>
      <c r="E42" s="48"/>
    </row>
    <row r="43" s="33" customFormat="true" ht="19.5" spans="1:5">
      <c r="A43" s="42" t="s">
        <v>377</v>
      </c>
      <c r="B43" s="6"/>
      <c r="C43" s="6"/>
      <c r="D43" s="6"/>
      <c r="E43" s="48"/>
    </row>
    <row r="44" s="33" customFormat="true" ht="19.5" spans="1:5">
      <c r="A44" s="42" t="s">
        <v>378</v>
      </c>
      <c r="B44" s="6"/>
      <c r="C44" s="6"/>
      <c r="D44" s="6"/>
      <c r="E44" s="48"/>
    </row>
    <row r="45" s="33" customFormat="true" ht="19.5" spans="1:5">
      <c r="A45" s="42" t="s">
        <v>379</v>
      </c>
      <c r="B45" s="6"/>
      <c r="C45" s="6"/>
      <c r="D45" s="6"/>
      <c r="E45" s="48"/>
    </row>
    <row r="46" s="33" customFormat="true" ht="19.5" spans="1:5">
      <c r="A46" s="41" t="s">
        <v>380</v>
      </c>
      <c r="B46" s="6"/>
      <c r="C46" s="6"/>
      <c r="D46" s="6"/>
      <c r="E46" s="48"/>
    </row>
    <row r="47" s="33" customFormat="true" ht="19.5" spans="1:5">
      <c r="A47" s="42" t="s">
        <v>381</v>
      </c>
      <c r="B47" s="6"/>
      <c r="C47" s="6"/>
      <c r="D47" s="6"/>
      <c r="E47" s="48"/>
    </row>
    <row r="48" s="33" customFormat="true" ht="19.5" spans="1:5">
      <c r="A48" s="42" t="s">
        <v>382</v>
      </c>
      <c r="B48" s="6"/>
      <c r="C48" s="6"/>
      <c r="D48" s="6"/>
      <c r="E48" s="48"/>
    </row>
    <row r="49" s="33" customFormat="true" ht="21.75" spans="1:5">
      <c r="A49" s="41" t="s">
        <v>383</v>
      </c>
      <c r="B49" s="8">
        <f>SUM(B50:B54)</f>
        <v>153</v>
      </c>
      <c r="C49" s="8">
        <f>SUM(C50:C54)</f>
        <v>180</v>
      </c>
      <c r="D49" s="8">
        <f>SUM(D50:D54)</f>
        <v>175</v>
      </c>
      <c r="E49" s="47">
        <f t="shared" ref="E49:E54" si="3">D49/C49*100</f>
        <v>97.2222222222222</v>
      </c>
    </row>
    <row r="50" s="33" customFormat="true" ht="19.5" spans="1:5">
      <c r="A50" s="42" t="s">
        <v>384</v>
      </c>
      <c r="B50" s="6">
        <v>12</v>
      </c>
      <c r="C50" s="6">
        <v>11</v>
      </c>
      <c r="D50" s="6">
        <v>7</v>
      </c>
      <c r="E50" s="48">
        <f t="shared" si="3"/>
        <v>63.6363636363636</v>
      </c>
    </row>
    <row r="51" s="33" customFormat="true" ht="19.5" spans="1:5">
      <c r="A51" s="42" t="s">
        <v>385</v>
      </c>
      <c r="B51" s="6"/>
      <c r="C51" s="6"/>
      <c r="D51" s="6"/>
      <c r="E51" s="48"/>
    </row>
    <row r="52" s="33" customFormat="true" ht="19.5" spans="1:5">
      <c r="A52" s="42" t="s">
        <v>386</v>
      </c>
      <c r="B52" s="6"/>
      <c r="C52" s="6"/>
      <c r="D52" s="6"/>
      <c r="E52" s="48"/>
    </row>
    <row r="53" s="33" customFormat="true" ht="19.5" spans="1:5">
      <c r="A53" s="42" t="s">
        <v>387</v>
      </c>
      <c r="B53" s="6">
        <v>122</v>
      </c>
      <c r="C53" s="6">
        <v>156</v>
      </c>
      <c r="D53" s="6">
        <v>155</v>
      </c>
      <c r="E53" s="48">
        <f t="shared" si="3"/>
        <v>99.3589743589744</v>
      </c>
    </row>
    <row r="54" s="33" customFormat="true" ht="19.5" spans="1:5">
      <c r="A54" s="42" t="s">
        <v>388</v>
      </c>
      <c r="B54" s="6">
        <v>19</v>
      </c>
      <c r="C54" s="6">
        <v>13</v>
      </c>
      <c r="D54" s="6">
        <v>13</v>
      </c>
      <c r="E54" s="48">
        <f t="shared" si="3"/>
        <v>100</v>
      </c>
    </row>
    <row r="55" s="33" customFormat="true" ht="19.5" spans="1:5">
      <c r="A55" s="41" t="s">
        <v>389</v>
      </c>
      <c r="B55" s="6"/>
      <c r="C55" s="6"/>
      <c r="D55" s="6"/>
      <c r="E55" s="48"/>
    </row>
    <row r="56" s="33" customFormat="true" ht="19.5" spans="1:5">
      <c r="A56" s="42" t="s">
        <v>390</v>
      </c>
      <c r="B56" s="6"/>
      <c r="C56" s="6"/>
      <c r="D56" s="6"/>
      <c r="E56" s="48"/>
    </row>
    <row r="57" s="33" customFormat="true" ht="19.5" spans="1:5">
      <c r="A57" s="42" t="s">
        <v>391</v>
      </c>
      <c r="B57" s="6"/>
      <c r="C57" s="6"/>
      <c r="D57" s="6"/>
      <c r="E57" s="48"/>
    </row>
    <row r="58" s="33" customFormat="true" ht="19.5" spans="1:5">
      <c r="A58" s="41" t="s">
        <v>392</v>
      </c>
      <c r="B58" s="6"/>
      <c r="C58" s="6"/>
      <c r="D58" s="6"/>
      <c r="E58" s="48"/>
    </row>
    <row r="59" s="33" customFormat="true" ht="19.5" spans="1:5">
      <c r="A59" s="42" t="s">
        <v>393</v>
      </c>
      <c r="B59" s="6"/>
      <c r="C59" s="6"/>
      <c r="D59" s="6"/>
      <c r="E59" s="48"/>
    </row>
    <row r="60" s="33" customFormat="true" ht="19.5" spans="1:5">
      <c r="A60" s="42" t="s">
        <v>394</v>
      </c>
      <c r="B60" s="6"/>
      <c r="C60" s="6"/>
      <c r="D60" s="6"/>
      <c r="E60" s="48"/>
    </row>
    <row r="61" s="33" customFormat="true" ht="19.5" spans="1:5">
      <c r="A61" s="42" t="s">
        <v>395</v>
      </c>
      <c r="B61" s="6"/>
      <c r="C61" s="6"/>
      <c r="D61" s="6"/>
      <c r="E61" s="48"/>
    </row>
    <row r="62" s="33" customFormat="true" ht="19.5" spans="1:5">
      <c r="A62" s="42" t="s">
        <v>396</v>
      </c>
      <c r="B62" s="6"/>
      <c r="C62" s="6"/>
      <c r="D62" s="6"/>
      <c r="E62" s="48"/>
    </row>
    <row r="63" s="33" customFormat="true" ht="19.5" spans="1:5">
      <c r="A63" s="41" t="s">
        <v>397</v>
      </c>
      <c r="B63" s="6"/>
      <c r="C63" s="6"/>
      <c r="D63" s="6"/>
      <c r="E63" s="48"/>
    </row>
    <row r="64" s="33" customFormat="true" ht="19.5" spans="1:5">
      <c r="A64" s="42" t="s">
        <v>398</v>
      </c>
      <c r="B64" s="6"/>
      <c r="C64" s="6"/>
      <c r="D64" s="6"/>
      <c r="E64" s="48"/>
    </row>
    <row r="65" s="33" customFormat="true" ht="19.5" spans="1:5">
      <c r="A65" s="42" t="s">
        <v>399</v>
      </c>
      <c r="B65" s="6"/>
      <c r="C65" s="6"/>
      <c r="D65" s="6"/>
      <c r="E65" s="48"/>
    </row>
    <row r="66" s="33" customFormat="true" ht="32.25" spans="1:5">
      <c r="A66" s="42" t="s">
        <v>400</v>
      </c>
      <c r="B66" s="6"/>
      <c r="C66" s="6"/>
      <c r="D66" s="6"/>
      <c r="E66" s="48"/>
    </row>
    <row r="67" s="33" customFormat="true" ht="19.5" spans="1:5">
      <c r="A67" s="42" t="s">
        <v>401</v>
      </c>
      <c r="B67" s="6"/>
      <c r="C67" s="6"/>
      <c r="D67" s="6"/>
      <c r="E67" s="48"/>
    </row>
    <row r="68" s="33" customFormat="true" ht="21.75" spans="1:5">
      <c r="A68" s="49" t="s">
        <v>269</v>
      </c>
      <c r="B68" s="8">
        <f>B4+B9+B35+B49</f>
        <v>7800</v>
      </c>
      <c r="C68" s="8">
        <f>C4+C9+C35+C49</f>
        <v>5876</v>
      </c>
      <c r="D68" s="8">
        <f>D4+D9+D35+D49</f>
        <v>4191</v>
      </c>
      <c r="E68" s="47">
        <f>D68/C68*100</f>
        <v>71.3240299523485</v>
      </c>
    </row>
  </sheetData>
  <mergeCells count="2">
    <mergeCell ref="A1:E1"/>
    <mergeCell ref="D2:E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M18" sqref="M18"/>
    </sheetView>
  </sheetViews>
  <sheetFormatPr defaultColWidth="9" defaultRowHeight="24.95" customHeight="true" outlineLevelCol="7"/>
  <cols>
    <col min="1" max="1" width="23.625" style="10" customWidth="true"/>
    <col min="2" max="4" width="12.125" style="10" customWidth="true"/>
    <col min="5" max="5" width="7.875" style="10" customWidth="true"/>
    <col min="6" max="6" width="19.125" style="10" customWidth="true"/>
    <col min="7" max="16384" width="9" style="10"/>
  </cols>
  <sheetData>
    <row r="1" s="10" customFormat="true" customHeight="true" spans="1:5">
      <c r="A1" s="14" t="s">
        <v>406</v>
      </c>
      <c r="B1" s="14"/>
      <c r="C1" s="14"/>
      <c r="D1" s="14"/>
      <c r="E1" s="14"/>
    </row>
    <row r="2" s="10" customFormat="true" customHeight="true" spans="4:5">
      <c r="D2" s="16" t="s">
        <v>407</v>
      </c>
      <c r="E2" s="16"/>
    </row>
    <row r="3" s="10" customFormat="true" customHeight="true" spans="1:7">
      <c r="A3" s="18" t="s">
        <v>408</v>
      </c>
      <c r="B3" s="18" t="s">
        <v>409</v>
      </c>
      <c r="C3" s="18" t="s">
        <v>410</v>
      </c>
      <c r="D3" s="4" t="s">
        <v>210</v>
      </c>
      <c r="E3" s="23" t="s">
        <v>211</v>
      </c>
      <c r="F3" s="30"/>
      <c r="G3" s="30"/>
    </row>
    <row r="4" s="10" customFormat="true" customHeight="true" spans="1:5">
      <c r="A4" s="26" t="s">
        <v>411</v>
      </c>
      <c r="B4" s="27"/>
      <c r="C4" s="28"/>
      <c r="D4" s="20"/>
      <c r="E4" s="31"/>
    </row>
    <row r="5" s="10" customFormat="true" customHeight="true" spans="1:5">
      <c r="A5" s="26" t="s">
        <v>412</v>
      </c>
      <c r="B5" s="27"/>
      <c r="C5" s="28"/>
      <c r="D5" s="20"/>
      <c r="E5" s="31"/>
    </row>
    <row r="6" s="10" customFormat="true" customHeight="true" spans="1:8">
      <c r="A6" s="26" t="s">
        <v>413</v>
      </c>
      <c r="B6" s="27">
        <v>60000</v>
      </c>
      <c r="C6" s="28">
        <v>60000</v>
      </c>
      <c r="D6" s="20">
        <v>59665</v>
      </c>
      <c r="E6" s="31">
        <f>D6/C6*100</f>
        <v>99.4416666666667</v>
      </c>
      <c r="H6" s="30"/>
    </row>
    <row r="7" s="10" customFormat="true" customHeight="true" spans="1:8">
      <c r="A7" s="26" t="s">
        <v>414</v>
      </c>
      <c r="B7" s="27"/>
      <c r="C7" s="28"/>
      <c r="D7" s="20"/>
      <c r="E7" s="31"/>
      <c r="H7" s="30"/>
    </row>
    <row r="8" s="10" customFormat="true" customHeight="true" spans="1:5">
      <c r="A8" s="26" t="s">
        <v>415</v>
      </c>
      <c r="B8" s="27"/>
      <c r="C8" s="28"/>
      <c r="D8" s="20"/>
      <c r="E8" s="31"/>
    </row>
    <row r="9" s="10" customFormat="true" customHeight="true" spans="1:5">
      <c r="A9" s="26" t="s">
        <v>416</v>
      </c>
      <c r="B9" s="27"/>
      <c r="C9" s="28"/>
      <c r="D9" s="20">
        <v>9209</v>
      </c>
      <c r="E9" s="31"/>
    </row>
    <row r="10" s="10" customFormat="true" customHeight="true" spans="1:5">
      <c r="A10" s="4" t="s">
        <v>417</v>
      </c>
      <c r="B10" s="29">
        <f>SUM(B4:B9)</f>
        <v>60000</v>
      </c>
      <c r="C10" s="29">
        <f>SUM(C4:C9)</f>
        <v>60000</v>
      </c>
      <c r="D10" s="29">
        <f>SUM(D4:D9)</f>
        <v>68874</v>
      </c>
      <c r="E10" s="32">
        <f>D10/C10*100</f>
        <v>114.79</v>
      </c>
    </row>
  </sheetData>
  <mergeCells count="2">
    <mergeCell ref="A1:E1"/>
    <mergeCell ref="D2:E2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topLeftCell="A63" workbookViewId="0">
      <selection activeCell="A1" sqref="$A1:$XFD1048576"/>
    </sheetView>
  </sheetViews>
  <sheetFormatPr defaultColWidth="9" defaultRowHeight="24.95" customHeight="true" outlineLevelCol="4"/>
  <cols>
    <col min="1" max="1" width="57.625" style="10" customWidth="true"/>
    <col min="2" max="2" width="10.625" style="10" customWidth="true"/>
    <col min="3" max="4" width="10.625" style="13" customWidth="true"/>
    <col min="5" max="5" width="10.625" style="10" customWidth="true"/>
    <col min="6" max="16384" width="9" style="10"/>
  </cols>
  <sheetData>
    <row r="1" s="10" customFormat="true" customHeight="true" spans="1:5">
      <c r="A1" s="14" t="s">
        <v>418</v>
      </c>
      <c r="B1" s="14"/>
      <c r="C1" s="14"/>
      <c r="D1" s="14"/>
      <c r="E1" s="14"/>
    </row>
    <row r="2" s="11" customFormat="true" ht="15" customHeight="true" spans="3:5">
      <c r="C2" s="15"/>
      <c r="D2" s="16" t="s">
        <v>407</v>
      </c>
      <c r="E2" s="16"/>
    </row>
    <row r="3" s="12" customFormat="true" ht="32.1" customHeight="true" spans="1:5">
      <c r="A3" s="17" t="s">
        <v>419</v>
      </c>
      <c r="B3" s="18" t="s">
        <v>409</v>
      </c>
      <c r="C3" s="18" t="s">
        <v>410</v>
      </c>
      <c r="D3" s="4" t="s">
        <v>210</v>
      </c>
      <c r="E3" s="23" t="s">
        <v>211</v>
      </c>
    </row>
    <row r="4" s="10" customFormat="true" ht="24.6" customHeight="true" spans="1:5">
      <c r="A4" s="19" t="s">
        <v>420</v>
      </c>
      <c r="B4" s="20"/>
      <c r="C4" s="20"/>
      <c r="D4" s="20"/>
      <c r="E4" s="24"/>
    </row>
    <row r="5" s="10" customFormat="true" ht="24.6" customHeight="true" spans="1:5">
      <c r="A5" s="19" t="s">
        <v>421</v>
      </c>
      <c r="B5" s="20"/>
      <c r="C5" s="20"/>
      <c r="D5" s="20"/>
      <c r="E5" s="24"/>
    </row>
    <row r="6" s="10" customFormat="true" ht="24.6" customHeight="true" spans="1:5">
      <c r="A6" s="19" t="s">
        <v>422</v>
      </c>
      <c r="B6" s="21"/>
      <c r="C6" s="21"/>
      <c r="D6" s="21"/>
      <c r="E6" s="25"/>
    </row>
    <row r="7" s="10" customFormat="true" ht="24.6" customHeight="true" spans="1:5">
      <c r="A7" s="19" t="s">
        <v>423</v>
      </c>
      <c r="B7" s="21"/>
      <c r="C7" s="21"/>
      <c r="D7" s="21"/>
      <c r="E7" s="25"/>
    </row>
    <row r="8" s="10" customFormat="true" ht="24.6" customHeight="true" spans="1:5">
      <c r="A8" s="19" t="s">
        <v>424</v>
      </c>
      <c r="B8" s="20"/>
      <c r="C8" s="20"/>
      <c r="D8" s="20"/>
      <c r="E8" s="25"/>
    </row>
    <row r="9" s="10" customFormat="true" ht="24.6" customHeight="true" spans="1:5">
      <c r="A9" s="19" t="s">
        <v>425</v>
      </c>
      <c r="B9" s="20"/>
      <c r="C9" s="20"/>
      <c r="D9" s="20"/>
      <c r="E9" s="25"/>
    </row>
    <row r="10" s="10" customFormat="true" ht="24.6" customHeight="true" spans="1:5">
      <c r="A10" s="19" t="s">
        <v>426</v>
      </c>
      <c r="B10" s="21"/>
      <c r="C10" s="21"/>
      <c r="D10" s="21"/>
      <c r="E10" s="25"/>
    </row>
    <row r="11" s="10" customFormat="true" ht="24.6" customHeight="true" spans="1:5">
      <c r="A11" s="19" t="s">
        <v>427</v>
      </c>
      <c r="B11" s="21"/>
      <c r="C11" s="21"/>
      <c r="D11" s="21"/>
      <c r="E11" s="25"/>
    </row>
    <row r="12" s="10" customFormat="true" ht="24.6" customHeight="true" spans="1:5">
      <c r="A12" s="19" t="s">
        <v>428</v>
      </c>
      <c r="B12" s="20"/>
      <c r="C12" s="20"/>
      <c r="D12" s="20"/>
      <c r="E12" s="24"/>
    </row>
    <row r="13" s="10" customFormat="true" ht="24.6" customHeight="true" spans="1:5">
      <c r="A13" s="19" t="s">
        <v>429</v>
      </c>
      <c r="B13" s="20"/>
      <c r="C13" s="20"/>
      <c r="D13" s="20"/>
      <c r="E13" s="25"/>
    </row>
    <row r="14" s="10" customFormat="true" ht="24.6" customHeight="true" spans="1:5">
      <c r="A14" s="19" t="s">
        <v>430</v>
      </c>
      <c r="B14" s="20"/>
      <c r="C14" s="20"/>
      <c r="D14" s="20"/>
      <c r="E14" s="25"/>
    </row>
    <row r="15" s="10" customFormat="true" ht="24.6" customHeight="true" spans="1:5">
      <c r="A15" s="19" t="s">
        <v>431</v>
      </c>
      <c r="B15" s="20"/>
      <c r="C15" s="20"/>
      <c r="D15" s="20"/>
      <c r="E15" s="25"/>
    </row>
    <row r="16" s="10" customFormat="true" ht="24.6" customHeight="true" spans="1:5">
      <c r="A16" s="19" t="s">
        <v>432</v>
      </c>
      <c r="B16" s="20"/>
      <c r="C16" s="20"/>
      <c r="D16" s="20"/>
      <c r="E16" s="25"/>
    </row>
    <row r="17" s="10" customFormat="true" ht="24.6" customHeight="true" spans="1:5">
      <c r="A17" s="19" t="s">
        <v>433</v>
      </c>
      <c r="B17" s="21">
        <f>SUM(B18)</f>
        <v>60000</v>
      </c>
      <c r="C17" s="21">
        <f>SUM(C18)</f>
        <v>91933</v>
      </c>
      <c r="D17" s="21">
        <f>SUM(D18)</f>
        <v>87307</v>
      </c>
      <c r="E17" s="25">
        <f t="shared" ref="E17:E20" si="0">D17/C17*100</f>
        <v>94.96807457605</v>
      </c>
    </row>
    <row r="18" s="10" customFormat="true" ht="24.6" customHeight="true" spans="1:5">
      <c r="A18" s="19" t="s">
        <v>434</v>
      </c>
      <c r="B18" s="21">
        <f>SUM(B19:B30)</f>
        <v>60000</v>
      </c>
      <c r="C18" s="21">
        <f>SUM(C19:C30)</f>
        <v>91933</v>
      </c>
      <c r="D18" s="21">
        <f>SUM(D19:D30)</f>
        <v>87307</v>
      </c>
      <c r="E18" s="25">
        <f t="shared" si="0"/>
        <v>94.96807457605</v>
      </c>
    </row>
    <row r="19" s="10" customFormat="true" ht="24.6" customHeight="true" spans="1:5">
      <c r="A19" s="22" t="s">
        <v>435</v>
      </c>
      <c r="B19" s="20"/>
      <c r="C19" s="20"/>
      <c r="D19" s="20"/>
      <c r="E19" s="25"/>
    </row>
    <row r="20" s="10" customFormat="true" ht="24.6" customHeight="true" spans="1:5">
      <c r="A20" s="22" t="s">
        <v>436</v>
      </c>
      <c r="B20" s="20">
        <v>60000</v>
      </c>
      <c r="C20" s="20">
        <f>60000-1667+33600</f>
        <v>91933</v>
      </c>
      <c r="D20" s="20">
        <f>33600+53707</f>
        <v>87307</v>
      </c>
      <c r="E20" s="24">
        <f t="shared" si="0"/>
        <v>94.96807457605</v>
      </c>
    </row>
    <row r="21" s="10" customFormat="true" ht="24.6" customHeight="true" spans="1:5">
      <c r="A21" s="22" t="s">
        <v>437</v>
      </c>
      <c r="B21" s="20"/>
      <c r="C21" s="20"/>
      <c r="D21" s="20"/>
      <c r="E21" s="24"/>
    </row>
    <row r="22" s="10" customFormat="true" ht="24.6" customHeight="true" spans="1:5">
      <c r="A22" s="22" t="s">
        <v>438</v>
      </c>
      <c r="B22" s="20"/>
      <c r="C22" s="20"/>
      <c r="D22" s="20"/>
      <c r="E22" s="24"/>
    </row>
    <row r="23" s="10" customFormat="true" ht="24.6" customHeight="true" spans="1:5">
      <c r="A23" s="22" t="s">
        <v>439</v>
      </c>
      <c r="B23" s="20"/>
      <c r="C23" s="20"/>
      <c r="D23" s="20"/>
      <c r="E23" s="24"/>
    </row>
    <row r="24" s="10" customFormat="true" ht="24.6" customHeight="true" spans="1:5">
      <c r="A24" s="22" t="s">
        <v>440</v>
      </c>
      <c r="B24" s="20"/>
      <c r="C24" s="20"/>
      <c r="D24" s="20"/>
      <c r="E24" s="24"/>
    </row>
    <row r="25" s="10" customFormat="true" ht="24.6" customHeight="true" spans="1:5">
      <c r="A25" s="22" t="s">
        <v>441</v>
      </c>
      <c r="B25" s="20"/>
      <c r="C25" s="20"/>
      <c r="D25" s="20"/>
      <c r="E25" s="24"/>
    </row>
    <row r="26" s="10" customFormat="true" ht="24.6" customHeight="true" spans="1:5">
      <c r="A26" s="22" t="s">
        <v>442</v>
      </c>
      <c r="B26" s="20"/>
      <c r="C26" s="20"/>
      <c r="D26" s="20"/>
      <c r="E26" s="24"/>
    </row>
    <row r="27" s="10" customFormat="true" ht="24.6" customHeight="true" spans="1:5">
      <c r="A27" s="22" t="s">
        <v>443</v>
      </c>
      <c r="B27" s="20"/>
      <c r="C27" s="20"/>
      <c r="D27" s="20"/>
      <c r="E27" s="24"/>
    </row>
    <row r="28" s="10" customFormat="true" ht="24.6" customHeight="true" spans="1:5">
      <c r="A28" s="22" t="s">
        <v>444</v>
      </c>
      <c r="B28" s="20"/>
      <c r="C28" s="20"/>
      <c r="D28" s="20"/>
      <c r="E28" s="24"/>
    </row>
    <row r="29" s="10" customFormat="true" ht="24.6" customHeight="true" spans="1:5">
      <c r="A29" s="22" t="s">
        <v>445</v>
      </c>
      <c r="B29" s="20"/>
      <c r="C29" s="20"/>
      <c r="D29" s="20"/>
      <c r="E29" s="24"/>
    </row>
    <row r="30" s="10" customFormat="true" ht="24.6" customHeight="true" spans="1:5">
      <c r="A30" s="22" t="s">
        <v>446</v>
      </c>
      <c r="B30" s="20"/>
      <c r="C30" s="20"/>
      <c r="D30" s="20"/>
      <c r="E30" s="24"/>
    </row>
    <row r="31" s="10" customFormat="true" ht="24.6" customHeight="true" spans="1:5">
      <c r="A31" s="19" t="s">
        <v>447</v>
      </c>
      <c r="B31" s="21"/>
      <c r="C31" s="21"/>
      <c r="D31" s="21"/>
      <c r="E31" s="25"/>
    </row>
    <row r="32" s="10" customFormat="true" ht="24.6" customHeight="true" spans="1:5">
      <c r="A32" s="19" t="s">
        <v>448</v>
      </c>
      <c r="B32" s="21"/>
      <c r="C32" s="21"/>
      <c r="D32" s="21"/>
      <c r="E32" s="25"/>
    </row>
    <row r="33" s="10" customFormat="true" ht="24.6" customHeight="true" spans="1:5">
      <c r="A33" s="19" t="s">
        <v>449</v>
      </c>
      <c r="B33" s="21"/>
      <c r="C33" s="21"/>
      <c r="D33" s="21"/>
      <c r="E33" s="25"/>
    </row>
    <row r="34" s="10" customFormat="true" ht="24.6" customHeight="true" spans="1:5">
      <c r="A34" s="19" t="s">
        <v>450</v>
      </c>
      <c r="B34" s="21"/>
      <c r="C34" s="21"/>
      <c r="D34" s="21"/>
      <c r="E34" s="25"/>
    </row>
    <row r="35" s="10" customFormat="true" ht="24.6" customHeight="true" spans="1:5">
      <c r="A35" s="19" t="s">
        <v>451</v>
      </c>
      <c r="B35" s="20"/>
      <c r="C35" s="20"/>
      <c r="D35" s="20"/>
      <c r="E35" s="25"/>
    </row>
    <row r="36" s="10" customFormat="true" ht="24.6" customHeight="true" spans="1:5">
      <c r="A36" s="19" t="s">
        <v>452</v>
      </c>
      <c r="B36" s="20"/>
      <c r="C36" s="20"/>
      <c r="D36" s="20"/>
      <c r="E36" s="25"/>
    </row>
    <row r="37" s="10" customFormat="true" ht="24.6" customHeight="true" spans="1:5">
      <c r="A37" s="19" t="s">
        <v>453</v>
      </c>
      <c r="B37" s="20"/>
      <c r="C37" s="20"/>
      <c r="D37" s="20"/>
      <c r="E37" s="25"/>
    </row>
    <row r="38" s="10" customFormat="true" ht="24.6" customHeight="true" spans="1:5">
      <c r="A38" s="19" t="s">
        <v>454</v>
      </c>
      <c r="B38" s="21"/>
      <c r="C38" s="20"/>
      <c r="D38" s="21"/>
      <c r="E38" s="25"/>
    </row>
    <row r="39" s="10" customFormat="true" ht="24.6" customHeight="true" spans="1:5">
      <c r="A39" s="19" t="s">
        <v>455</v>
      </c>
      <c r="B39" s="21"/>
      <c r="C39" s="21"/>
      <c r="D39" s="21"/>
      <c r="E39" s="25"/>
    </row>
    <row r="40" s="10" customFormat="true" ht="24.6" customHeight="true" spans="1:5">
      <c r="A40" s="19" t="s">
        <v>456</v>
      </c>
      <c r="B40" s="21"/>
      <c r="C40" s="20"/>
      <c r="D40" s="21"/>
      <c r="E40" s="25"/>
    </row>
    <row r="41" s="10" customFormat="true" ht="24.6" customHeight="true" spans="1:5">
      <c r="A41" s="19" t="s">
        <v>457</v>
      </c>
      <c r="B41" s="20"/>
      <c r="C41" s="20"/>
      <c r="D41" s="20"/>
      <c r="E41" s="25"/>
    </row>
    <row r="42" s="10" customFormat="true" ht="24.6" customHeight="true" spans="1:5">
      <c r="A42" s="19" t="s">
        <v>458</v>
      </c>
      <c r="B42" s="20"/>
      <c r="C42" s="20"/>
      <c r="D42" s="20"/>
      <c r="E42" s="25"/>
    </row>
    <row r="43" s="10" customFormat="true" ht="24.6" customHeight="true" spans="1:5">
      <c r="A43" s="19" t="s">
        <v>459</v>
      </c>
      <c r="B43" s="20"/>
      <c r="C43" s="21"/>
      <c r="D43" s="20"/>
      <c r="E43" s="25"/>
    </row>
    <row r="44" s="10" customFormat="true" ht="24.6" customHeight="true" spans="1:5">
      <c r="A44" s="19" t="s">
        <v>460</v>
      </c>
      <c r="B44" s="20"/>
      <c r="C44" s="20"/>
      <c r="D44" s="20"/>
      <c r="E44" s="25"/>
    </row>
    <row r="45" s="10" customFormat="true" ht="24.6" customHeight="true" spans="1:5">
      <c r="A45" s="19" t="s">
        <v>461</v>
      </c>
      <c r="B45" s="20"/>
      <c r="C45" s="20"/>
      <c r="D45" s="20"/>
      <c r="E45" s="25"/>
    </row>
    <row r="46" s="10" customFormat="true" ht="24.6" customHeight="true" spans="1:5">
      <c r="A46" s="19" t="s">
        <v>462</v>
      </c>
      <c r="B46" s="20"/>
      <c r="C46" s="20"/>
      <c r="D46" s="20"/>
      <c r="E46" s="25"/>
    </row>
    <row r="47" s="10" customFormat="true" ht="24.6" customHeight="true" spans="1:5">
      <c r="A47" s="19" t="s">
        <v>463</v>
      </c>
      <c r="B47" s="20"/>
      <c r="C47" s="20"/>
      <c r="D47" s="20"/>
      <c r="E47" s="25"/>
    </row>
    <row r="48" s="10" customFormat="true" ht="24.6" customHeight="true" spans="1:5">
      <c r="A48" s="19" t="s">
        <v>464</v>
      </c>
      <c r="B48" s="20"/>
      <c r="C48" s="20"/>
      <c r="D48" s="20"/>
      <c r="E48" s="25"/>
    </row>
    <row r="49" s="10" customFormat="true" ht="24.6" customHeight="true" spans="1:5">
      <c r="A49" s="19" t="s">
        <v>465</v>
      </c>
      <c r="B49" s="20"/>
      <c r="C49" s="20"/>
      <c r="D49" s="20"/>
      <c r="E49" s="25"/>
    </row>
    <row r="50" s="10" customFormat="true" ht="24.6" customHeight="true" spans="1:5">
      <c r="A50" s="19" t="s">
        <v>466</v>
      </c>
      <c r="B50" s="20"/>
      <c r="C50" s="20"/>
      <c r="D50" s="20"/>
      <c r="E50" s="25"/>
    </row>
    <row r="51" s="10" customFormat="true" ht="24.6" customHeight="true" spans="1:5">
      <c r="A51" s="19" t="s">
        <v>467</v>
      </c>
      <c r="B51" s="20"/>
      <c r="C51" s="20"/>
      <c r="D51" s="20"/>
      <c r="E51" s="25"/>
    </row>
    <row r="52" s="10" customFormat="true" ht="24.6" customHeight="true" spans="1:5">
      <c r="A52" s="19" t="s">
        <v>468</v>
      </c>
      <c r="B52" s="20"/>
      <c r="C52" s="20"/>
      <c r="D52" s="20"/>
      <c r="E52" s="25"/>
    </row>
    <row r="53" s="10" customFormat="true" ht="24.6" customHeight="true" spans="1:5">
      <c r="A53" s="19" t="s">
        <v>469</v>
      </c>
      <c r="B53" s="20"/>
      <c r="C53" s="20"/>
      <c r="D53" s="20"/>
      <c r="E53" s="25"/>
    </row>
    <row r="54" s="10" customFormat="true" ht="24.6" customHeight="true" spans="1:5">
      <c r="A54" s="19" t="s">
        <v>470</v>
      </c>
      <c r="B54" s="20"/>
      <c r="C54" s="20"/>
      <c r="D54" s="20"/>
      <c r="E54" s="25"/>
    </row>
    <row r="55" s="10" customFormat="true" ht="24.6" customHeight="true" spans="1:5">
      <c r="A55" s="19" t="s">
        <v>471</v>
      </c>
      <c r="B55" s="20"/>
      <c r="C55" s="20"/>
      <c r="D55" s="20"/>
      <c r="E55" s="25"/>
    </row>
    <row r="56" s="10" customFormat="true" ht="24.6" customHeight="true" spans="1:5">
      <c r="A56" s="19" t="s">
        <v>472</v>
      </c>
      <c r="B56" s="20"/>
      <c r="C56" s="20"/>
      <c r="D56" s="20"/>
      <c r="E56" s="25"/>
    </row>
    <row r="57" s="10" customFormat="true" ht="24.6" customHeight="true" spans="1:5">
      <c r="A57" s="19" t="s">
        <v>473</v>
      </c>
      <c r="B57" s="20"/>
      <c r="C57" s="20"/>
      <c r="D57" s="20"/>
      <c r="E57" s="25"/>
    </row>
    <row r="58" s="10" customFormat="true" ht="24.6" customHeight="true" spans="1:5">
      <c r="A58" s="19" t="s">
        <v>474</v>
      </c>
      <c r="B58" s="20"/>
      <c r="C58" s="20"/>
      <c r="D58" s="20"/>
      <c r="E58" s="25"/>
    </row>
    <row r="59" s="10" customFormat="true" ht="24.6" customHeight="true" spans="1:5">
      <c r="A59" s="19" t="s">
        <v>475</v>
      </c>
      <c r="B59" s="20"/>
      <c r="C59" s="20"/>
      <c r="D59" s="20"/>
      <c r="E59" s="25"/>
    </row>
    <row r="60" s="10" customFormat="true" ht="24.6" customHeight="true" spans="1:5">
      <c r="A60" s="19" t="s">
        <v>476</v>
      </c>
      <c r="B60" s="21"/>
      <c r="C60" s="21">
        <f>C61+C66</f>
        <v>36300</v>
      </c>
      <c r="D60" s="21">
        <f>D61+D66</f>
        <v>36300</v>
      </c>
      <c r="E60" s="25">
        <f t="shared" ref="E60:E63" si="1">D60/C60*100</f>
        <v>100</v>
      </c>
    </row>
    <row r="61" s="10" customFormat="true" ht="24.6" customHeight="true" spans="1:5">
      <c r="A61" s="19" t="s">
        <v>477</v>
      </c>
      <c r="B61" s="21"/>
      <c r="C61" s="21">
        <f>SUM(C62:C64)</f>
        <v>36300</v>
      </c>
      <c r="D61" s="21">
        <f>SUM(D62:D64)</f>
        <v>36300</v>
      </c>
      <c r="E61" s="25">
        <f t="shared" si="1"/>
        <v>100</v>
      </c>
    </row>
    <row r="62" s="10" customFormat="true" ht="24.6" customHeight="true" spans="1:5">
      <c r="A62" s="22" t="s">
        <v>478</v>
      </c>
      <c r="B62" s="20"/>
      <c r="C62" s="20"/>
      <c r="D62" s="20"/>
      <c r="E62" s="25"/>
    </row>
    <row r="63" s="10" customFormat="true" ht="24.6" customHeight="true" spans="1:5">
      <c r="A63" s="22" t="s">
        <v>479</v>
      </c>
      <c r="B63" s="20"/>
      <c r="C63" s="20">
        <v>36300</v>
      </c>
      <c r="D63" s="20">
        <v>36300</v>
      </c>
      <c r="E63" s="24">
        <f t="shared" si="1"/>
        <v>100</v>
      </c>
    </row>
    <row r="64" s="10" customFormat="true" ht="24.6" customHeight="true" spans="1:5">
      <c r="A64" s="22" t="s">
        <v>480</v>
      </c>
      <c r="B64" s="20"/>
      <c r="C64" s="20"/>
      <c r="D64" s="20"/>
      <c r="E64" s="25"/>
    </row>
    <row r="65" s="10" customFormat="true" ht="24.6" customHeight="true" spans="1:5">
      <c r="A65" s="19" t="s">
        <v>481</v>
      </c>
      <c r="B65" s="20"/>
      <c r="C65" s="20"/>
      <c r="D65" s="20"/>
      <c r="E65" s="25"/>
    </row>
    <row r="66" s="10" customFormat="true" ht="24.6" customHeight="true" spans="1:5">
      <c r="A66" s="19" t="s">
        <v>482</v>
      </c>
      <c r="B66" s="21"/>
      <c r="C66" s="21"/>
      <c r="D66" s="21"/>
      <c r="E66" s="25"/>
    </row>
    <row r="67" s="10" customFormat="true" ht="24.6" customHeight="true" spans="1:5">
      <c r="A67" s="19" t="s">
        <v>483</v>
      </c>
      <c r="B67" s="21"/>
      <c r="C67" s="21">
        <f>SUM(C68)</f>
        <v>1667</v>
      </c>
      <c r="D67" s="21">
        <f>SUM(D68)</f>
        <v>1667</v>
      </c>
      <c r="E67" s="25">
        <f t="shared" ref="E67:E69" si="2">D67/C67*100</f>
        <v>100</v>
      </c>
    </row>
    <row r="68" s="10" customFormat="true" ht="24.6" customHeight="true" spans="1:5">
      <c r="A68" s="19" t="s">
        <v>484</v>
      </c>
      <c r="B68" s="21"/>
      <c r="C68" s="21">
        <f>SUM(C69:C70)</f>
        <v>1667</v>
      </c>
      <c r="D68" s="21">
        <f>SUM(D69:D70)</f>
        <v>1667</v>
      </c>
      <c r="E68" s="25">
        <f t="shared" si="2"/>
        <v>100</v>
      </c>
    </row>
    <row r="69" s="10" customFormat="true" ht="24.6" customHeight="true" spans="1:5">
      <c r="A69" s="22" t="s">
        <v>485</v>
      </c>
      <c r="B69" s="20"/>
      <c r="C69" s="20">
        <v>1667</v>
      </c>
      <c r="D69" s="20">
        <v>1667</v>
      </c>
      <c r="E69" s="24">
        <f t="shared" si="2"/>
        <v>100</v>
      </c>
    </row>
    <row r="70" s="10" customFormat="true" ht="24.6" customHeight="true" spans="1:5">
      <c r="A70" s="22" t="s">
        <v>486</v>
      </c>
      <c r="B70" s="20"/>
      <c r="C70" s="20"/>
      <c r="D70" s="20"/>
      <c r="E70" s="25"/>
    </row>
    <row r="71" s="10" customFormat="true" ht="24.6" customHeight="true" spans="1:5">
      <c r="A71" s="19" t="s">
        <v>487</v>
      </c>
      <c r="B71" s="21"/>
      <c r="C71" s="21"/>
      <c r="D71" s="21"/>
      <c r="E71" s="25"/>
    </row>
    <row r="72" s="10" customFormat="true" ht="24.6" customHeight="true" spans="1:5">
      <c r="A72" s="19" t="s">
        <v>488</v>
      </c>
      <c r="B72" s="21"/>
      <c r="C72" s="21"/>
      <c r="D72" s="21"/>
      <c r="E72" s="25"/>
    </row>
    <row r="73" s="10" customFormat="true" ht="24.6" customHeight="true" spans="1:5">
      <c r="A73" s="19" t="s">
        <v>489</v>
      </c>
      <c r="B73" s="21"/>
      <c r="C73" s="20"/>
      <c r="D73" s="21"/>
      <c r="E73" s="25"/>
    </row>
    <row r="74" s="10" customFormat="true" ht="24.6" customHeight="true" spans="1:5">
      <c r="A74" s="19" t="s">
        <v>490</v>
      </c>
      <c r="B74" s="21"/>
      <c r="C74" s="20"/>
      <c r="D74" s="21"/>
      <c r="E74" s="25"/>
    </row>
    <row r="75" s="10" customFormat="true" ht="24.6" customHeight="true" spans="1:5">
      <c r="A75" s="17" t="s">
        <v>491</v>
      </c>
      <c r="B75" s="21">
        <f>B17+B60+B67</f>
        <v>60000</v>
      </c>
      <c r="C75" s="21">
        <f>C17+C60+C67</f>
        <v>129900</v>
      </c>
      <c r="D75" s="21">
        <f>D17+D60+D67</f>
        <v>125274</v>
      </c>
      <c r="E75" s="25">
        <f>D75/C75*100</f>
        <v>96.4387990762125</v>
      </c>
    </row>
  </sheetData>
  <mergeCells count="2">
    <mergeCell ref="A1:E1"/>
    <mergeCell ref="D2:E2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J19" sqref="J19"/>
    </sheetView>
  </sheetViews>
  <sheetFormatPr defaultColWidth="9" defaultRowHeight="24.95" customHeight="true" outlineLevelCol="6"/>
  <cols>
    <col min="1" max="1" width="30.625" style="1" customWidth="true"/>
    <col min="2" max="2" width="12.625" style="1" customWidth="true"/>
    <col min="3" max="3" width="30.625" style="1" customWidth="true"/>
    <col min="4" max="4" width="12.625" style="1" customWidth="true"/>
    <col min="5" max="5" width="9" style="1"/>
    <col min="6" max="7" width="9.5" style="1" customWidth="true"/>
    <col min="8" max="16384" width="9" style="1"/>
  </cols>
  <sheetData>
    <row r="1" s="1" customFormat="true" customHeight="true" spans="1:4">
      <c r="A1" s="2" t="s">
        <v>492</v>
      </c>
      <c r="B1" s="2"/>
      <c r="C1" s="2"/>
      <c r="D1" s="2"/>
    </row>
    <row r="2" s="1" customFormat="true" customHeight="true" spans="1:4">
      <c r="A2" s="3" t="s">
        <v>493</v>
      </c>
      <c r="B2" s="3"/>
      <c r="C2" s="3"/>
      <c r="D2" s="3"/>
    </row>
    <row r="3" s="1" customFormat="true" customHeight="true" spans="1:4">
      <c r="A3" s="4" t="s">
        <v>36</v>
      </c>
      <c r="B3" s="4" t="s">
        <v>210</v>
      </c>
      <c r="C3" s="4" t="s">
        <v>36</v>
      </c>
      <c r="D3" s="4" t="s">
        <v>210</v>
      </c>
    </row>
    <row r="4" s="1" customFormat="true" customHeight="true" spans="1:4">
      <c r="A4" s="5" t="s">
        <v>494</v>
      </c>
      <c r="B4" s="6">
        <v>68874</v>
      </c>
      <c r="C4" s="5" t="s">
        <v>495</v>
      </c>
      <c r="D4" s="6">
        <v>125274</v>
      </c>
    </row>
    <row r="5" s="1" customFormat="true" customHeight="true" spans="1:4">
      <c r="A5" s="5" t="s">
        <v>496</v>
      </c>
      <c r="B5" s="6">
        <v>20100</v>
      </c>
      <c r="C5" s="5" t="s">
        <v>497</v>
      </c>
      <c r="D5" s="6"/>
    </row>
    <row r="6" s="1" customFormat="true" customHeight="true" spans="1:4">
      <c r="A6" s="5" t="s">
        <v>498</v>
      </c>
      <c r="B6" s="6"/>
      <c r="C6" s="5" t="s">
        <v>499</v>
      </c>
      <c r="D6" s="6"/>
    </row>
    <row r="7" s="1" customFormat="true" customHeight="true" spans="1:4">
      <c r="A7" s="5" t="s">
        <v>500</v>
      </c>
      <c r="B7" s="6"/>
      <c r="C7" s="5"/>
      <c r="D7" s="6"/>
    </row>
    <row r="8" s="1" customFormat="true" customHeight="true" spans="1:7">
      <c r="A8" s="5" t="s">
        <v>501</v>
      </c>
      <c r="B8" s="6"/>
      <c r="C8" s="5" t="s">
        <v>502</v>
      </c>
      <c r="D8" s="6"/>
      <c r="G8" s="9"/>
    </row>
    <row r="9" s="1" customFormat="true" customHeight="true" spans="1:4">
      <c r="A9" s="5" t="s">
        <v>503</v>
      </c>
      <c r="B9" s="6"/>
      <c r="C9" s="5"/>
      <c r="D9" s="6"/>
    </row>
    <row r="10" s="1" customFormat="true" customHeight="true" spans="1:4">
      <c r="A10" s="5" t="s">
        <v>504</v>
      </c>
      <c r="B10" s="6"/>
      <c r="C10" s="5"/>
      <c r="D10" s="6"/>
    </row>
    <row r="11" s="1" customFormat="true" customHeight="true" spans="1:4">
      <c r="A11" s="5" t="s">
        <v>505</v>
      </c>
      <c r="B11" s="6"/>
      <c r="C11" s="5" t="s">
        <v>506</v>
      </c>
      <c r="D11" s="6"/>
    </row>
    <row r="12" s="1" customFormat="true" customHeight="true" spans="1:4">
      <c r="A12" s="5"/>
      <c r="B12" s="7"/>
      <c r="C12" s="5" t="s">
        <v>507</v>
      </c>
      <c r="D12" s="6"/>
    </row>
    <row r="13" s="1" customFormat="true" customHeight="true" spans="1:4">
      <c r="A13" s="5" t="s">
        <v>508</v>
      </c>
      <c r="B13" s="6">
        <v>36300</v>
      </c>
      <c r="C13" s="5" t="s">
        <v>509</v>
      </c>
      <c r="D13" s="6"/>
    </row>
    <row r="14" s="1" customFormat="true" customHeight="true" spans="1:6">
      <c r="A14" s="5" t="s">
        <v>510</v>
      </c>
      <c r="B14" s="6">
        <v>36300</v>
      </c>
      <c r="C14" s="5" t="s">
        <v>511</v>
      </c>
      <c r="D14" s="6"/>
      <c r="F14" s="9"/>
    </row>
    <row r="15" s="1" customFormat="true" customHeight="true" spans="1:4">
      <c r="A15" s="4" t="s">
        <v>512</v>
      </c>
      <c r="B15" s="8">
        <f>B4+B5+B6+B7+B8+B11+B13</f>
        <v>125274</v>
      </c>
      <c r="C15" s="4" t="s">
        <v>513</v>
      </c>
      <c r="D15" s="8">
        <f>D4+D8+D11+D13+D14</f>
        <v>125274</v>
      </c>
    </row>
  </sheetData>
  <mergeCells count="2">
    <mergeCell ref="A1:D1"/>
    <mergeCell ref="A2:D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C21" sqref="C21"/>
    </sheetView>
  </sheetViews>
  <sheetFormatPr defaultColWidth="10" defaultRowHeight="18.75" outlineLevelCol="2"/>
  <cols>
    <col min="1" max="1" width="27.75" style="132" customWidth="true"/>
    <col min="2" max="2" width="35.625" style="132" customWidth="true"/>
    <col min="3" max="3" width="38.875" style="132" customWidth="true"/>
    <col min="4" max="16384" width="10" style="132"/>
  </cols>
  <sheetData>
    <row r="1" ht="39.95" customHeight="true" spans="1:3">
      <c r="A1" s="133" t="s">
        <v>14</v>
      </c>
      <c r="B1" s="134"/>
      <c r="C1" s="134"/>
    </row>
    <row r="2" ht="20.1" customHeight="true" spans="3:3">
      <c r="C2" s="155" t="s">
        <v>15</v>
      </c>
    </row>
    <row r="3" ht="30" customHeight="true" spans="1:3">
      <c r="A3" s="144" t="s">
        <v>16</v>
      </c>
      <c r="B3" s="156" t="s">
        <v>17</v>
      </c>
      <c r="C3" s="156" t="s">
        <v>18</v>
      </c>
    </row>
    <row r="4" ht="30" customHeight="true" spans="1:3">
      <c r="A4" s="157" t="s">
        <v>19</v>
      </c>
      <c r="B4" s="145">
        <v>772553</v>
      </c>
      <c r="C4" s="138">
        <v>715468</v>
      </c>
    </row>
    <row r="5" ht="30" customHeight="true" spans="1:3">
      <c r="A5" s="157" t="s">
        <v>20</v>
      </c>
      <c r="B5" s="145">
        <v>136705</v>
      </c>
      <c r="C5" s="138">
        <v>132278</v>
      </c>
    </row>
    <row r="6" ht="30" customHeight="true" spans="1:3">
      <c r="A6" s="157" t="s">
        <v>21</v>
      </c>
      <c r="B6" s="145">
        <v>146270</v>
      </c>
      <c r="C6" s="138">
        <v>120759</v>
      </c>
    </row>
    <row r="7" ht="30" customHeight="true" spans="1:3">
      <c r="A7" s="157" t="s">
        <v>22</v>
      </c>
      <c r="B7" s="145">
        <v>169220</v>
      </c>
      <c r="C7" s="138">
        <v>151608</v>
      </c>
    </row>
    <row r="8" ht="30" customHeight="true" spans="1:3">
      <c r="A8" s="157" t="s">
        <v>23</v>
      </c>
      <c r="B8" s="145">
        <v>193904</v>
      </c>
      <c r="C8" s="138">
        <v>187849</v>
      </c>
    </row>
    <row r="9" ht="30" customHeight="true" spans="1:3">
      <c r="A9" s="157" t="s">
        <v>24</v>
      </c>
      <c r="B9" s="145">
        <v>134622</v>
      </c>
      <c r="C9" s="138">
        <v>134235</v>
      </c>
    </row>
    <row r="10" ht="30" customHeight="true" spans="1:3">
      <c r="A10" s="144" t="s">
        <v>25</v>
      </c>
      <c r="B10" s="139">
        <f>SUM(B4:B9)</f>
        <v>1553274</v>
      </c>
      <c r="C10" s="139">
        <f>SUM(C4:C9)</f>
        <v>1442197</v>
      </c>
    </row>
    <row r="11" ht="22.9" customHeight="true" spans="1:3">
      <c r="A11" s="146" t="s">
        <v>26</v>
      </c>
      <c r="B11" s="147"/>
      <c r="C11" s="147"/>
    </row>
  </sheetData>
  <mergeCells count="2">
    <mergeCell ref="A1:C1"/>
    <mergeCell ref="A11:C11"/>
  </mergeCells>
  <printOptions horizontalCentered="true"/>
  <pageMargins left="0.313888888888889" right="0.313888888888889" top="0.747916666666667" bottom="0.747916666666667" header="0.313888888888889" footer="0.313888888888889"/>
  <pageSetup paperSize="9" firstPageNumber="149" orientation="portrait" useFirstPageNumber="true" verticalDpi="3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E23" sqref="E23"/>
    </sheetView>
  </sheetViews>
  <sheetFormatPr defaultColWidth="10" defaultRowHeight="18.75" outlineLevelCol="4"/>
  <cols>
    <col min="1" max="1" width="34" style="132" customWidth="true"/>
    <col min="2" max="5" width="17.875" style="132" customWidth="true"/>
    <col min="6" max="16384" width="10" style="132"/>
  </cols>
  <sheetData>
    <row r="1" s="154" customFormat="true" ht="39.95" customHeight="true" spans="1:5">
      <c r="A1" s="133" t="s">
        <v>27</v>
      </c>
      <c r="B1" s="133"/>
      <c r="C1" s="133"/>
      <c r="D1" s="133"/>
      <c r="E1" s="133"/>
    </row>
    <row r="2" ht="20.1" customHeight="true" spans="1:5">
      <c r="A2" s="158"/>
      <c r="B2" s="158"/>
      <c r="C2" s="159" t="s">
        <v>1</v>
      </c>
      <c r="D2" s="159"/>
      <c r="E2" s="162"/>
    </row>
    <row r="3" ht="30" customHeight="true" spans="1:5">
      <c r="A3" s="149" t="s">
        <v>2</v>
      </c>
      <c r="B3" s="136" t="s">
        <v>28</v>
      </c>
      <c r="C3" s="136"/>
      <c r="D3" s="136"/>
      <c r="E3" s="163"/>
    </row>
    <row r="4" ht="30" customHeight="true" spans="1:5">
      <c r="A4" s="136"/>
      <c r="B4" s="136" t="s">
        <v>5</v>
      </c>
      <c r="C4" s="136" t="s">
        <v>29</v>
      </c>
      <c r="D4" s="136" t="s">
        <v>7</v>
      </c>
      <c r="E4" s="163"/>
    </row>
    <row r="5" ht="30" customHeight="true" spans="1:5">
      <c r="A5" s="150" t="s">
        <v>8</v>
      </c>
      <c r="B5" s="138">
        <f>SUM(C5:D5)</f>
        <v>824215</v>
      </c>
      <c r="C5" s="138">
        <v>824215</v>
      </c>
      <c r="D5" s="138"/>
      <c r="E5" s="164"/>
    </row>
    <row r="6" ht="30" customHeight="true" spans="1:5">
      <c r="A6" s="150" t="s">
        <v>9</v>
      </c>
      <c r="B6" s="138">
        <f t="shared" ref="B6" si="0">SUM(C6:D6)</f>
        <v>199486</v>
      </c>
      <c r="C6" s="138">
        <v>199486</v>
      </c>
      <c r="D6" s="138"/>
      <c r="E6" s="164"/>
    </row>
    <row r="7" ht="30" customHeight="true" spans="1:5">
      <c r="A7" s="150" t="s">
        <v>10</v>
      </c>
      <c r="B7" s="138"/>
      <c r="C7" s="138"/>
      <c r="D7" s="138"/>
      <c r="E7" s="164"/>
    </row>
    <row r="8" ht="30" customHeight="true" spans="1:5">
      <c r="A8" s="150" t="s">
        <v>11</v>
      </c>
      <c r="B8" s="138">
        <f>SUM(C8:D8)</f>
        <v>79326</v>
      </c>
      <c r="C8" s="138">
        <v>79326</v>
      </c>
      <c r="D8" s="138"/>
      <c r="E8" s="164"/>
    </row>
    <row r="9" ht="30" customHeight="true" spans="1:5">
      <c r="A9" s="150" t="s">
        <v>12</v>
      </c>
      <c r="B9" s="138">
        <f>SUM(C9:D9)</f>
        <v>944375</v>
      </c>
      <c r="C9" s="138">
        <f>C5+C6-C8</f>
        <v>944375</v>
      </c>
      <c r="D9" s="138"/>
      <c r="E9" s="164"/>
    </row>
    <row r="10" ht="30" customHeight="true" spans="1:5">
      <c r="A10" s="160" t="s">
        <v>30</v>
      </c>
      <c r="B10" s="160"/>
      <c r="C10" s="160"/>
      <c r="D10" s="160"/>
      <c r="E10" s="165"/>
    </row>
    <row r="11" spans="1:5">
      <c r="A11" s="158"/>
      <c r="B11" s="158"/>
      <c r="C11" s="161"/>
      <c r="D11" s="158"/>
      <c r="E11" s="158"/>
    </row>
    <row r="12" spans="1:5">
      <c r="A12" s="158"/>
      <c r="B12" s="158"/>
      <c r="C12" s="158"/>
      <c r="D12" s="158"/>
      <c r="E12" s="158"/>
    </row>
  </sheetData>
  <mergeCells count="5">
    <mergeCell ref="A1:D1"/>
    <mergeCell ref="C2:D2"/>
    <mergeCell ref="B3:D3"/>
    <mergeCell ref="A10:D10"/>
    <mergeCell ref="A3:A4"/>
  </mergeCells>
  <printOptions horizontalCentered="true"/>
  <pageMargins left="0.313888888888889" right="0.313888888888889" top="0.747916666666667" bottom="0.747916666666667" header="0.313888888888889" footer="0.313888888888889"/>
  <pageSetup paperSize="9" firstPageNumber="150" orientation="portrait" useFirstPageNumber="true" verticalDpi="3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G23" sqref="G23"/>
    </sheetView>
  </sheetViews>
  <sheetFormatPr defaultColWidth="10" defaultRowHeight="18.75" outlineLevelCol="2"/>
  <cols>
    <col min="1" max="3" width="31.5" style="132" customWidth="true"/>
    <col min="4" max="16384" width="10" style="132"/>
  </cols>
  <sheetData>
    <row r="1" s="154" customFormat="true" ht="39.95" customHeight="true" spans="1:3">
      <c r="A1" s="133" t="s">
        <v>31</v>
      </c>
      <c r="B1" s="134"/>
      <c r="C1" s="134"/>
    </row>
    <row r="2" ht="20.1" customHeight="true" spans="3:3">
      <c r="C2" s="155" t="s">
        <v>15</v>
      </c>
    </row>
    <row r="3" ht="30" customHeight="true" spans="1:3">
      <c r="A3" s="144" t="s">
        <v>32</v>
      </c>
      <c r="B3" s="156" t="s">
        <v>17</v>
      </c>
      <c r="C3" s="156" t="s">
        <v>18</v>
      </c>
    </row>
    <row r="4" ht="30" customHeight="true" spans="1:3">
      <c r="A4" s="157" t="s">
        <v>19</v>
      </c>
      <c r="B4" s="145">
        <v>398088</v>
      </c>
      <c r="C4" s="138">
        <v>412855</v>
      </c>
    </row>
    <row r="5" ht="30" customHeight="true" spans="1:3">
      <c r="A5" s="157" t="s">
        <v>20</v>
      </c>
      <c r="B5" s="145">
        <v>85278</v>
      </c>
      <c r="C5" s="138">
        <v>56130</v>
      </c>
    </row>
    <row r="6" ht="30" customHeight="true" spans="1:3">
      <c r="A6" s="157" t="s">
        <v>21</v>
      </c>
      <c r="B6" s="145">
        <v>42851</v>
      </c>
      <c r="C6" s="138">
        <v>37880</v>
      </c>
    </row>
    <row r="7" ht="30" customHeight="true" spans="1:3">
      <c r="A7" s="157" t="s">
        <v>22</v>
      </c>
      <c r="B7" s="145">
        <v>251635</v>
      </c>
      <c r="C7" s="138">
        <v>236490</v>
      </c>
    </row>
    <row r="8" ht="30" customHeight="true" spans="1:3">
      <c r="A8" s="157" t="s">
        <v>23</v>
      </c>
      <c r="B8" s="145">
        <v>72159</v>
      </c>
      <c r="C8" s="138">
        <v>94380</v>
      </c>
    </row>
    <row r="9" ht="30" customHeight="true" spans="1:3">
      <c r="A9" s="157" t="s">
        <v>24</v>
      </c>
      <c r="B9" s="145">
        <v>90639</v>
      </c>
      <c r="C9" s="138">
        <v>106640</v>
      </c>
    </row>
    <row r="10" ht="30" customHeight="true" spans="1:3">
      <c r="A10" s="144" t="s">
        <v>33</v>
      </c>
      <c r="B10" s="139">
        <f>SUM(B4:B9)</f>
        <v>940650</v>
      </c>
      <c r="C10" s="139">
        <f>SUM(C4:C9)</f>
        <v>944375</v>
      </c>
    </row>
    <row r="11" ht="39.75" customHeight="true" spans="1:3">
      <c r="A11" s="146" t="s">
        <v>34</v>
      </c>
      <c r="B11" s="147"/>
      <c r="C11" s="147"/>
    </row>
  </sheetData>
  <mergeCells count="2">
    <mergeCell ref="A1:C1"/>
    <mergeCell ref="A11:C11"/>
  </mergeCells>
  <printOptions horizontalCentered="true"/>
  <pageMargins left="0.313888888888889" right="0.313888888888889" top="0.747916666666667" bottom="0.747916666666667" header="0.313888888888889" footer="0.313888888888889"/>
  <pageSetup paperSize="9" firstPageNumber="151" orientation="portrait" useFirstPageNumber="true" verticalDpi="300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M23" sqref="M23"/>
    </sheetView>
  </sheetViews>
  <sheetFormatPr defaultColWidth="10" defaultRowHeight="18.75" outlineLevelCol="5"/>
  <cols>
    <col min="1" max="1" width="25.25" style="132" customWidth="true"/>
    <col min="2" max="2" width="15.5" style="132" customWidth="true"/>
    <col min="3" max="6" width="12.625" style="132" customWidth="true"/>
    <col min="7" max="16384" width="10" style="132"/>
  </cols>
  <sheetData>
    <row r="1" ht="47.1" customHeight="true" spans="1:6">
      <c r="A1" s="134" t="s">
        <v>35</v>
      </c>
      <c r="B1" s="134"/>
      <c r="C1" s="134"/>
      <c r="D1" s="134"/>
      <c r="E1" s="134"/>
      <c r="F1" s="134"/>
    </row>
    <row r="2" ht="20.1" customHeight="true" spans="1:6">
      <c r="A2" s="148"/>
      <c r="B2" s="148"/>
      <c r="C2" s="148"/>
      <c r="D2" s="148"/>
      <c r="E2" s="153" t="s">
        <v>1</v>
      </c>
      <c r="F2" s="153"/>
    </row>
    <row r="3" ht="30" customHeight="true" spans="1:6">
      <c r="A3" s="149" t="s">
        <v>36</v>
      </c>
      <c r="B3" s="136" t="s">
        <v>37</v>
      </c>
      <c r="C3" s="136"/>
      <c r="D3" s="136"/>
      <c r="E3" s="136"/>
      <c r="F3" s="136" t="s">
        <v>38</v>
      </c>
    </row>
    <row r="4" ht="30" customHeight="true" spans="1:6">
      <c r="A4" s="136"/>
      <c r="B4" s="136" t="s">
        <v>5</v>
      </c>
      <c r="C4" s="136" t="s">
        <v>6</v>
      </c>
      <c r="D4" s="136" t="s">
        <v>29</v>
      </c>
      <c r="E4" s="136" t="s">
        <v>7</v>
      </c>
      <c r="F4" s="136"/>
    </row>
    <row r="5" ht="30" customHeight="true" spans="1:6">
      <c r="A5" s="150" t="s">
        <v>8</v>
      </c>
      <c r="B5" s="138">
        <f t="shared" ref="B5:B6" si="0">SUM(C5:E5)</f>
        <v>2259374</v>
      </c>
      <c r="C5" s="138">
        <v>1405231</v>
      </c>
      <c r="D5" s="138">
        <v>824215</v>
      </c>
      <c r="E5" s="145">
        <v>29928</v>
      </c>
      <c r="F5" s="138">
        <v>151418</v>
      </c>
    </row>
    <row r="6" ht="30" customHeight="true" spans="1:6">
      <c r="A6" s="150" t="s">
        <v>9</v>
      </c>
      <c r="B6" s="138">
        <f t="shared" si="0"/>
        <v>462228</v>
      </c>
      <c r="C6" s="138">
        <v>262742</v>
      </c>
      <c r="D6" s="138">
        <v>199486</v>
      </c>
      <c r="E6" s="138"/>
      <c r="F6" s="138"/>
    </row>
    <row r="7" ht="30" customHeight="true" spans="1:6">
      <c r="A7" s="150" t="s">
        <v>10</v>
      </c>
      <c r="B7" s="138"/>
      <c r="C7" s="138"/>
      <c r="D7" s="138"/>
      <c r="E7" s="138"/>
      <c r="F7" s="138"/>
    </row>
    <row r="8" ht="30" customHeight="true" spans="1:6">
      <c r="A8" s="150" t="s">
        <v>11</v>
      </c>
      <c r="B8" s="138">
        <f>SUM(C8:E8)</f>
        <v>335030</v>
      </c>
      <c r="C8" s="138">
        <v>250350</v>
      </c>
      <c r="D8" s="138">
        <v>79326</v>
      </c>
      <c r="E8" s="138">
        <v>5354</v>
      </c>
      <c r="F8" s="138">
        <v>5949</v>
      </c>
    </row>
    <row r="9" ht="30" customHeight="true" spans="1:6">
      <c r="A9" s="150" t="s">
        <v>12</v>
      </c>
      <c r="B9" s="138">
        <f>B5+B6-B8</f>
        <v>2386572</v>
      </c>
      <c r="C9" s="138">
        <f>C5+C6-C8</f>
        <v>1417623</v>
      </c>
      <c r="D9" s="138">
        <f t="shared" ref="D9:F9" si="1">D5+D6-D8</f>
        <v>944375</v>
      </c>
      <c r="E9" s="138">
        <f t="shared" si="1"/>
        <v>24574</v>
      </c>
      <c r="F9" s="138">
        <f t="shared" si="1"/>
        <v>145469</v>
      </c>
    </row>
    <row r="10" ht="30" customHeight="true" spans="1:6">
      <c r="A10" s="152" t="s">
        <v>30</v>
      </c>
      <c r="B10" s="152"/>
      <c r="C10" s="152"/>
      <c r="D10" s="152"/>
      <c r="E10" s="152"/>
      <c r="F10" s="152"/>
    </row>
    <row r="16" spans="2:2">
      <c r="B16" s="143"/>
    </row>
  </sheetData>
  <mergeCells count="6">
    <mergeCell ref="A1:F1"/>
    <mergeCell ref="E2:F2"/>
    <mergeCell ref="B3:E3"/>
    <mergeCell ref="A10:F10"/>
    <mergeCell ref="A3:A4"/>
    <mergeCell ref="F3:F4"/>
  </mergeCells>
  <printOptions horizontalCentered="true"/>
  <pageMargins left="0.313888888888889" right="0.313888888888889" top="0.354166666666667" bottom="0.747916666666667" header="0.313888888888889" footer="0.313888888888889"/>
  <pageSetup paperSize="9" firstPageNumber="152" orientation="portrait" useFirstPageNumber="true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K21" sqref="K21"/>
    </sheetView>
  </sheetViews>
  <sheetFormatPr defaultColWidth="10" defaultRowHeight="18.75" outlineLevelCol="5"/>
  <cols>
    <col min="1" max="1" width="29" style="132" customWidth="true"/>
    <col min="2" max="2" width="15.25" style="132" customWidth="true"/>
    <col min="3" max="6" width="12.625" style="132" customWidth="true"/>
    <col min="7" max="16384" width="10" style="132"/>
  </cols>
  <sheetData>
    <row r="1" ht="47.1" customHeight="true" spans="1:6">
      <c r="A1" s="133" t="s">
        <v>39</v>
      </c>
      <c r="B1" s="134"/>
      <c r="C1" s="134"/>
      <c r="D1" s="134"/>
      <c r="E1" s="134"/>
      <c r="F1" s="134"/>
    </row>
    <row r="2" ht="36.75" customHeight="true" spans="1:6">
      <c r="A2" s="148"/>
      <c r="B2" s="148"/>
      <c r="C2" s="148"/>
      <c r="D2" s="148"/>
      <c r="E2" s="153" t="s">
        <v>1</v>
      </c>
      <c r="F2" s="153"/>
    </row>
    <row r="3" ht="30" customHeight="true" spans="1:6">
      <c r="A3" s="149" t="s">
        <v>36</v>
      </c>
      <c r="B3" s="136" t="s">
        <v>37</v>
      </c>
      <c r="C3" s="136"/>
      <c r="D3" s="136"/>
      <c r="E3" s="136"/>
      <c r="F3" s="136" t="s">
        <v>38</v>
      </c>
    </row>
    <row r="4" ht="30" customHeight="true" spans="1:6">
      <c r="A4" s="136"/>
      <c r="B4" s="136" t="s">
        <v>5</v>
      </c>
      <c r="C4" s="136" t="s">
        <v>6</v>
      </c>
      <c r="D4" s="136" t="s">
        <v>29</v>
      </c>
      <c r="E4" s="136" t="s">
        <v>7</v>
      </c>
      <c r="F4" s="136"/>
    </row>
    <row r="5" ht="30" customHeight="true" spans="1:6">
      <c r="A5" s="150" t="s">
        <v>8</v>
      </c>
      <c r="B5" s="138">
        <f t="shared" ref="B5:B6" si="0">SUM(C5:E5)</f>
        <v>1083421</v>
      </c>
      <c r="C5" s="138">
        <v>695145</v>
      </c>
      <c r="D5" s="138">
        <v>362855</v>
      </c>
      <c r="E5" s="138">
        <v>25421</v>
      </c>
      <c r="F5" s="138">
        <v>77528</v>
      </c>
    </row>
    <row r="6" ht="30" customHeight="true" spans="1:6">
      <c r="A6" s="150" t="s">
        <v>9</v>
      </c>
      <c r="B6" s="138">
        <f t="shared" si="0"/>
        <v>242640</v>
      </c>
      <c r="C6" s="138">
        <v>146672</v>
      </c>
      <c r="D6" s="138">
        <v>95968</v>
      </c>
      <c r="E6" s="138"/>
      <c r="F6" s="138"/>
    </row>
    <row r="7" ht="30" customHeight="true" spans="1:6">
      <c r="A7" s="150" t="s">
        <v>10</v>
      </c>
      <c r="B7" s="138"/>
      <c r="C7" s="138"/>
      <c r="D7" s="138"/>
      <c r="E7" s="138"/>
      <c r="F7" s="138"/>
    </row>
    <row r="8" ht="30" customHeight="true" spans="1:6">
      <c r="A8" s="150" t="s">
        <v>11</v>
      </c>
      <c r="B8" s="138">
        <f>SUM(C8:E8)</f>
        <v>197738</v>
      </c>
      <c r="C8" s="138">
        <v>146646</v>
      </c>
      <c r="D8" s="138">
        <v>45968</v>
      </c>
      <c r="E8" s="138">
        <v>5124</v>
      </c>
      <c r="F8" s="138"/>
    </row>
    <row r="9" ht="30" customHeight="true" spans="1:6">
      <c r="A9" s="150" t="s">
        <v>12</v>
      </c>
      <c r="B9" s="138">
        <f t="shared" ref="B9:F9" si="1">B5+B6+B7-B8</f>
        <v>1128323</v>
      </c>
      <c r="C9" s="138">
        <f t="shared" si="1"/>
        <v>695171</v>
      </c>
      <c r="D9" s="138">
        <f t="shared" si="1"/>
        <v>412855</v>
      </c>
      <c r="E9" s="138">
        <f t="shared" si="1"/>
        <v>20297</v>
      </c>
      <c r="F9" s="138">
        <f t="shared" si="1"/>
        <v>77528</v>
      </c>
    </row>
    <row r="10" ht="30" customHeight="true" spans="1:6">
      <c r="A10" s="151" t="s">
        <v>13</v>
      </c>
      <c r="B10" s="152"/>
      <c r="C10" s="152"/>
      <c r="D10" s="152"/>
      <c r="E10" s="152"/>
      <c r="F10" s="152"/>
    </row>
  </sheetData>
  <mergeCells count="6">
    <mergeCell ref="A1:F1"/>
    <mergeCell ref="E2:F2"/>
    <mergeCell ref="B3:E3"/>
    <mergeCell ref="A10:F10"/>
    <mergeCell ref="A3:A4"/>
    <mergeCell ref="F3:F4"/>
  </mergeCells>
  <printOptions horizontalCentered="true"/>
  <pageMargins left="0.313888888888889" right="0.313888888888889" top="0.354166666666667" bottom="0.747916666666667" header="0.313888888888889" footer="0.313888888888889"/>
  <pageSetup paperSize="9" firstPageNumber="153" orientation="portrait" useFirstPageNumber="true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G21" sqref="G21"/>
    </sheetView>
  </sheetViews>
  <sheetFormatPr defaultColWidth="10" defaultRowHeight="18.75" outlineLevelCol="2"/>
  <cols>
    <col min="1" max="3" width="31.5" style="132" customWidth="true"/>
    <col min="4" max="16384" width="10" style="132"/>
  </cols>
  <sheetData>
    <row r="1" ht="47.25" customHeight="true" spans="1:3">
      <c r="A1" s="133" t="s">
        <v>40</v>
      </c>
      <c r="B1" s="134"/>
      <c r="C1" s="134"/>
    </row>
    <row r="2" ht="24.75" customHeight="true" spans="3:3">
      <c r="C2" s="142" t="s">
        <v>1</v>
      </c>
    </row>
    <row r="3" ht="30" customHeight="true" spans="1:3">
      <c r="A3" s="144" t="s">
        <v>32</v>
      </c>
      <c r="B3" s="144" t="s">
        <v>41</v>
      </c>
      <c r="C3" s="144" t="s">
        <v>42</v>
      </c>
    </row>
    <row r="4" ht="30" customHeight="true" spans="1:3">
      <c r="A4" s="137" t="s">
        <v>43</v>
      </c>
      <c r="B4" s="145">
        <v>1170641</v>
      </c>
      <c r="C4" s="138">
        <v>1128323</v>
      </c>
    </row>
    <row r="5" ht="30" customHeight="true" spans="1:3">
      <c r="A5" s="137" t="s">
        <v>44</v>
      </c>
      <c r="B5" s="145">
        <v>221983</v>
      </c>
      <c r="C5" s="138">
        <v>188408</v>
      </c>
    </row>
    <row r="6" ht="30" customHeight="true" spans="1:3">
      <c r="A6" s="137" t="s">
        <v>45</v>
      </c>
      <c r="B6" s="145">
        <v>189121</v>
      </c>
      <c r="C6" s="138">
        <v>158639</v>
      </c>
    </row>
    <row r="7" ht="30" customHeight="true" spans="1:3">
      <c r="A7" s="137" t="s">
        <v>46</v>
      </c>
      <c r="B7" s="145">
        <v>420855</v>
      </c>
      <c r="C7" s="138">
        <v>388098</v>
      </c>
    </row>
    <row r="8" ht="30" customHeight="true" spans="1:3">
      <c r="A8" s="137" t="s">
        <v>47</v>
      </c>
      <c r="B8" s="145">
        <v>266063</v>
      </c>
      <c r="C8" s="138">
        <v>282229</v>
      </c>
    </row>
    <row r="9" ht="30" customHeight="true" spans="1:3">
      <c r="A9" s="137" t="s">
        <v>48</v>
      </c>
      <c r="B9" s="145">
        <v>225261</v>
      </c>
      <c r="C9" s="138">
        <v>240875</v>
      </c>
    </row>
    <row r="10" ht="30" customHeight="true" spans="1:3">
      <c r="A10" s="135" t="s">
        <v>33</v>
      </c>
      <c r="B10" s="139">
        <f>SUM(B4:B9)</f>
        <v>2493924</v>
      </c>
      <c r="C10" s="139">
        <f>SUM(C4:C9)</f>
        <v>2386572</v>
      </c>
    </row>
    <row r="11" ht="42.6" customHeight="true" spans="1:3">
      <c r="A11" s="146" t="s">
        <v>49</v>
      </c>
      <c r="B11" s="147"/>
      <c r="C11" s="147"/>
    </row>
  </sheetData>
  <mergeCells count="2">
    <mergeCell ref="A1:C1"/>
    <mergeCell ref="A11:C11"/>
  </mergeCells>
  <printOptions horizontalCentered="true"/>
  <pageMargins left="0.313888888888889" right="0.313888888888889" top="0.747916666666667" bottom="0.747916666666667" header="0.313888888888889" footer="0.313888888888889"/>
  <pageSetup paperSize="9" firstPageNumber="154" orientation="portrait" useFirstPageNumber="true" verticalDpi="300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L20" sqref="L20"/>
    </sheetView>
  </sheetViews>
  <sheetFormatPr defaultColWidth="10" defaultRowHeight="18.75"/>
  <cols>
    <col min="1" max="1" width="17.625" style="132" customWidth="true"/>
    <col min="2" max="2" width="18.75" style="132" customWidth="true"/>
    <col min="3" max="4" width="15.625" style="132" customWidth="true"/>
    <col min="5" max="5" width="14.5" style="132" customWidth="true"/>
    <col min="6" max="6" width="14.875" style="132" customWidth="true"/>
    <col min="7" max="16384" width="10" style="132"/>
  </cols>
  <sheetData>
    <row r="1" ht="47.25" customHeight="true" spans="1:6">
      <c r="A1" s="133" t="s">
        <v>50</v>
      </c>
      <c r="B1" s="134"/>
      <c r="C1" s="134"/>
      <c r="D1" s="134"/>
      <c r="E1" s="134"/>
      <c r="F1" s="134"/>
    </row>
    <row r="2" ht="22.5" customHeight="true" spans="6:6">
      <c r="F2" s="142" t="s">
        <v>1</v>
      </c>
    </row>
    <row r="3" ht="34.5" spans="1:6">
      <c r="A3" s="135" t="s">
        <v>32</v>
      </c>
      <c r="B3" s="136" t="s">
        <v>51</v>
      </c>
      <c r="C3" s="136" t="s">
        <v>52</v>
      </c>
      <c r="D3" s="136" t="s">
        <v>53</v>
      </c>
      <c r="E3" s="136" t="s">
        <v>54</v>
      </c>
      <c r="F3" s="136" t="s">
        <v>55</v>
      </c>
    </row>
    <row r="4" ht="37.5" customHeight="true" spans="1:10">
      <c r="A4" s="137" t="s">
        <v>43</v>
      </c>
      <c r="B4" s="138">
        <v>1083421</v>
      </c>
      <c r="C4" s="138">
        <v>242640</v>
      </c>
      <c r="D4" s="138"/>
      <c r="E4" s="138">
        <v>197738</v>
      </c>
      <c r="F4" s="138">
        <f>B4+C4-D4-E4</f>
        <v>1128323</v>
      </c>
      <c r="J4" s="143"/>
    </row>
    <row r="5" ht="30" customHeight="true" spans="1:6">
      <c r="A5" s="137" t="s">
        <v>44</v>
      </c>
      <c r="B5" s="138">
        <v>189771</v>
      </c>
      <c r="C5" s="138">
        <v>20851</v>
      </c>
      <c r="D5" s="138"/>
      <c r="E5" s="138">
        <v>22214</v>
      </c>
      <c r="F5" s="138">
        <f t="shared" ref="F5:F9" si="0">B5+C5-D5-E5</f>
        <v>188408</v>
      </c>
    </row>
    <row r="6" ht="30" customHeight="true" spans="1:6">
      <c r="A6" s="137" t="s">
        <v>45</v>
      </c>
      <c r="B6" s="138">
        <v>158631</v>
      </c>
      <c r="C6" s="138">
        <v>21996</v>
      </c>
      <c r="D6" s="138"/>
      <c r="E6" s="138">
        <v>21988</v>
      </c>
      <c r="F6" s="138">
        <f t="shared" si="0"/>
        <v>158639</v>
      </c>
    </row>
    <row r="7" ht="30" customHeight="true" spans="1:6">
      <c r="A7" s="137" t="s">
        <v>46</v>
      </c>
      <c r="B7" s="138">
        <v>363702</v>
      </c>
      <c r="C7" s="138">
        <v>62906</v>
      </c>
      <c r="D7" s="138"/>
      <c r="E7" s="138">
        <v>38510</v>
      </c>
      <c r="F7" s="138">
        <f t="shared" si="0"/>
        <v>388098</v>
      </c>
    </row>
    <row r="8" ht="30" customHeight="true" spans="1:6">
      <c r="A8" s="137" t="s">
        <v>47</v>
      </c>
      <c r="B8" s="138">
        <v>244471</v>
      </c>
      <c r="C8" s="138">
        <v>73058</v>
      </c>
      <c r="D8" s="138"/>
      <c r="E8" s="138">
        <f>35070+230</f>
        <v>35300</v>
      </c>
      <c r="F8" s="138">
        <f t="shared" si="0"/>
        <v>282229</v>
      </c>
    </row>
    <row r="9" ht="30" customHeight="true" spans="1:6">
      <c r="A9" s="137" t="s">
        <v>48</v>
      </c>
      <c r="B9" s="138">
        <v>219378</v>
      </c>
      <c r="C9" s="138">
        <v>40777</v>
      </c>
      <c r="D9" s="138"/>
      <c r="E9" s="138">
        <v>19280</v>
      </c>
      <c r="F9" s="138">
        <f t="shared" si="0"/>
        <v>240875</v>
      </c>
    </row>
    <row r="10" ht="30" customHeight="true" spans="1:7">
      <c r="A10" s="135" t="s">
        <v>33</v>
      </c>
      <c r="B10" s="139">
        <f t="shared" ref="B10:F10" si="1">SUM(B4:B9)</f>
        <v>2259374</v>
      </c>
      <c r="C10" s="139">
        <f t="shared" si="1"/>
        <v>462228</v>
      </c>
      <c r="D10" s="139"/>
      <c r="E10" s="139">
        <f t="shared" si="1"/>
        <v>335030</v>
      </c>
      <c r="F10" s="139">
        <f t="shared" si="1"/>
        <v>2386572</v>
      </c>
      <c r="G10" s="143"/>
    </row>
    <row r="11" ht="30" customHeight="true" spans="1:6">
      <c r="A11" s="140" t="s">
        <v>56</v>
      </c>
      <c r="B11" s="140"/>
      <c r="C11" s="140"/>
      <c r="D11" s="140"/>
      <c r="E11" s="140"/>
      <c r="F11" s="140"/>
    </row>
    <row r="12" spans="1:6">
      <c r="A12" s="141"/>
      <c r="B12" s="141"/>
      <c r="C12" s="141"/>
      <c r="D12" s="141"/>
      <c r="E12" s="141"/>
      <c r="F12" s="141"/>
    </row>
    <row r="13" spans="6:6">
      <c r="F13" s="143"/>
    </row>
  </sheetData>
  <mergeCells count="2">
    <mergeCell ref="A1:F1"/>
    <mergeCell ref="A11:F11"/>
  </mergeCells>
  <printOptions horizontalCentered="true"/>
  <pageMargins left="0.313888888888889" right="0.313888888888889" top="0.747916666666667" bottom="0.747916666666667" header="0.313888888888889" footer="0.313888888888889"/>
  <pageSetup paperSize="9" firstPageNumber="155" orientation="portrait" useFirstPageNumber="true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opLeftCell="A2" workbookViewId="0">
      <selection activeCell="L22" sqref="L22"/>
    </sheetView>
  </sheetViews>
  <sheetFormatPr defaultColWidth="9" defaultRowHeight="13.5" outlineLevelCol="3"/>
  <cols>
    <col min="1" max="1" width="36.75" customWidth="true"/>
    <col min="2" max="2" width="18.625" customWidth="true"/>
    <col min="3" max="3" width="22" customWidth="true"/>
    <col min="5" max="5" width="10.25" customWidth="true"/>
    <col min="6" max="6" width="9.25" customWidth="true"/>
    <col min="7" max="7" width="10.125" customWidth="true"/>
  </cols>
  <sheetData>
    <row r="1" ht="18.75" spans="1:3">
      <c r="A1" s="125" t="s">
        <v>57</v>
      </c>
      <c r="B1" s="125"/>
      <c r="C1" s="125"/>
    </row>
    <row r="2" ht="20.25" customHeight="true" spans="1:3">
      <c r="A2" s="126"/>
      <c r="B2" s="126"/>
      <c r="C2" s="127" t="s">
        <v>58</v>
      </c>
    </row>
    <row r="3" ht="25.5" customHeight="true" spans="1:3">
      <c r="A3" s="128" t="s">
        <v>36</v>
      </c>
      <c r="B3" s="128" t="s">
        <v>59</v>
      </c>
      <c r="C3" s="128" t="s">
        <v>60</v>
      </c>
    </row>
    <row r="4" ht="26.25" customHeight="true" spans="1:3">
      <c r="A4" s="129" t="s">
        <v>61</v>
      </c>
      <c r="B4" s="130">
        <f>B5+B6</f>
        <v>225.94</v>
      </c>
      <c r="C4" s="130">
        <f>C5+C6</f>
        <v>108.34</v>
      </c>
    </row>
    <row r="5" ht="26.25" customHeight="true" spans="1:3">
      <c r="A5" s="129" t="s">
        <v>62</v>
      </c>
      <c r="B5" s="130">
        <v>143.52</v>
      </c>
      <c r="C5" s="130">
        <v>72.05</v>
      </c>
    </row>
    <row r="6" ht="26.25" customHeight="true" spans="1:3">
      <c r="A6" s="129" t="s">
        <v>63</v>
      </c>
      <c r="B6" s="130">
        <v>82.42</v>
      </c>
      <c r="C6" s="130">
        <v>36.29</v>
      </c>
    </row>
    <row r="7" ht="26.25" customHeight="true" spans="1:3">
      <c r="A7" s="129" t="s">
        <v>64</v>
      </c>
      <c r="B7" s="130">
        <f>SUM(B8:B9)</f>
        <v>249.4</v>
      </c>
      <c r="C7" s="130">
        <f>SUM(C8:C9)</f>
        <v>117.07</v>
      </c>
    </row>
    <row r="8" ht="26.25" customHeight="true" spans="1:3">
      <c r="A8" s="129" t="s">
        <v>62</v>
      </c>
      <c r="B8" s="130">
        <v>155.33</v>
      </c>
      <c r="C8" s="130">
        <v>77.26</v>
      </c>
    </row>
    <row r="9" ht="26.25" customHeight="true" spans="1:3">
      <c r="A9" s="129" t="s">
        <v>63</v>
      </c>
      <c r="B9" s="130">
        <v>94.07</v>
      </c>
      <c r="C9" s="130">
        <v>39.81</v>
      </c>
    </row>
    <row r="10" ht="26.25" customHeight="true" spans="1:3">
      <c r="A10" s="129" t="s">
        <v>65</v>
      </c>
      <c r="B10" s="130">
        <f>SUM(B11:B14)</f>
        <v>46.22</v>
      </c>
      <c r="C10" s="130">
        <f>SUM(C11:C14)</f>
        <v>24.2626</v>
      </c>
    </row>
    <row r="11" ht="26.25" customHeight="true" spans="1:3">
      <c r="A11" s="129" t="s">
        <v>66</v>
      </c>
      <c r="B11" s="130">
        <v>1.76</v>
      </c>
      <c r="C11" s="131">
        <v>0.0026</v>
      </c>
    </row>
    <row r="12" ht="26.25" customHeight="true" spans="1:3">
      <c r="A12" s="129" t="s">
        <v>67</v>
      </c>
      <c r="B12" s="130">
        <v>24.51</v>
      </c>
      <c r="C12" s="130">
        <v>14.66</v>
      </c>
    </row>
    <row r="13" ht="26.25" customHeight="true" spans="1:3">
      <c r="A13" s="129" t="s">
        <v>68</v>
      </c>
      <c r="B13" s="130">
        <v>15.9</v>
      </c>
      <c r="C13" s="130">
        <v>7.49</v>
      </c>
    </row>
    <row r="14" ht="26.25" customHeight="true" spans="1:3">
      <c r="A14" s="129" t="s">
        <v>69</v>
      </c>
      <c r="B14" s="130">
        <v>4.05</v>
      </c>
      <c r="C14" s="130">
        <v>2.11</v>
      </c>
    </row>
    <row r="15" ht="26.25" customHeight="true" spans="1:3">
      <c r="A15" s="129" t="s">
        <v>70</v>
      </c>
      <c r="B15" s="130">
        <f>SUM(B16:B17)</f>
        <v>33.5</v>
      </c>
      <c r="C15" s="130">
        <f>SUM(C16:C17)</f>
        <v>19.78</v>
      </c>
    </row>
    <row r="16" ht="27" customHeight="true" spans="1:3">
      <c r="A16" s="129" t="s">
        <v>71</v>
      </c>
      <c r="B16" s="130">
        <v>25.57</v>
      </c>
      <c r="C16" s="130">
        <v>15.18</v>
      </c>
    </row>
    <row r="17" ht="26.25" customHeight="true" spans="1:3">
      <c r="A17" s="129" t="s">
        <v>72</v>
      </c>
      <c r="B17" s="130">
        <v>7.93</v>
      </c>
      <c r="C17" s="130">
        <v>4.6</v>
      </c>
    </row>
    <row r="18" ht="26.25" customHeight="true" spans="1:4">
      <c r="A18" s="129" t="s">
        <v>73</v>
      </c>
      <c r="B18" s="130">
        <f>SUM(B19:B20)</f>
        <v>8.38</v>
      </c>
      <c r="C18" s="130">
        <f>SUM(C19:C20)</f>
        <v>4.06</v>
      </c>
      <c r="D18" s="90"/>
    </row>
    <row r="19" ht="26.25" customHeight="true" spans="1:4">
      <c r="A19" s="129" t="s">
        <v>71</v>
      </c>
      <c r="B19" s="130">
        <v>5.31</v>
      </c>
      <c r="C19" s="130">
        <v>2.71</v>
      </c>
      <c r="D19" s="90"/>
    </row>
    <row r="20" ht="26.25" customHeight="true" spans="1:4">
      <c r="A20" s="129" t="s">
        <v>72</v>
      </c>
      <c r="B20" s="130">
        <v>3.07</v>
      </c>
      <c r="C20" s="130">
        <v>1.35</v>
      </c>
      <c r="D20" s="90"/>
    </row>
    <row r="21" ht="26.25" customHeight="true" spans="1:3">
      <c r="A21" s="129" t="s">
        <v>74</v>
      </c>
      <c r="B21" s="130">
        <f>SUM(B22:B23)</f>
        <v>238.66</v>
      </c>
      <c r="C21" s="130">
        <f>SUM(C22:C23)</f>
        <v>112.84</v>
      </c>
    </row>
    <row r="22" ht="26.25" customHeight="true" spans="1:3">
      <c r="A22" s="129" t="s">
        <v>62</v>
      </c>
      <c r="B22" s="130">
        <v>144.22</v>
      </c>
      <c r="C22" s="130">
        <v>71.55</v>
      </c>
    </row>
    <row r="23" ht="26.25" customHeight="true" spans="1:3">
      <c r="A23" s="129" t="s">
        <v>63</v>
      </c>
      <c r="B23" s="130">
        <v>94.44</v>
      </c>
      <c r="C23" s="130">
        <v>41.29</v>
      </c>
    </row>
    <row r="24" ht="26.25" customHeight="true" spans="1:3">
      <c r="A24" s="129" t="s">
        <v>75</v>
      </c>
      <c r="B24" s="130">
        <f>SUM(B25:B26)</f>
        <v>255.41</v>
      </c>
      <c r="C24" s="130">
        <f>SUM(C25:C26)</f>
        <v>121.04</v>
      </c>
    </row>
    <row r="25" ht="26.25" customHeight="true" spans="1:3">
      <c r="A25" s="129" t="s">
        <v>62</v>
      </c>
      <c r="B25" s="130">
        <v>157.09</v>
      </c>
      <c r="C25" s="130">
        <v>77.26</v>
      </c>
    </row>
    <row r="26" ht="26.25" customHeight="true" spans="1:3">
      <c r="A26" s="129" t="s">
        <v>63</v>
      </c>
      <c r="B26" s="130">
        <v>98.32</v>
      </c>
      <c r="C26" s="130">
        <v>43.78</v>
      </c>
    </row>
    <row r="27" ht="26.25" customHeight="true" spans="1:3">
      <c r="A27" s="129" t="s">
        <v>76</v>
      </c>
      <c r="B27" s="130">
        <v>7.33</v>
      </c>
      <c r="C27" s="130">
        <v>7.92</v>
      </c>
    </row>
    <row r="28" ht="26.25" customHeight="true" spans="1:3">
      <c r="A28" s="129" t="s">
        <v>77</v>
      </c>
      <c r="B28" s="130">
        <v>7.02</v>
      </c>
      <c r="C28" s="130">
        <v>7.27</v>
      </c>
    </row>
    <row r="29" ht="26.25" customHeight="true" spans="1:3">
      <c r="A29" s="129" t="s">
        <v>78</v>
      </c>
      <c r="B29" s="130">
        <v>7.79</v>
      </c>
      <c r="C29" s="130">
        <v>9</v>
      </c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72.攀枝花市地方政府一般债务余额</vt:lpstr>
      <vt:lpstr>73.攀枝花市地方政府一般债务分地区</vt:lpstr>
      <vt:lpstr>74.攀枝花市地方政府专项债务余额</vt:lpstr>
      <vt:lpstr>75.攀枝花市地方政府专项债务分地区</vt:lpstr>
      <vt:lpstr>76.攀枝花市地方政府性债务余额情况</vt:lpstr>
      <vt:lpstr>77.市本级地方政府性债务余额</vt:lpstr>
      <vt:lpstr>78.攀枝花市地方政府债务分地区</vt:lpstr>
      <vt:lpstr>79.攀枝花市政府债务变动</vt:lpstr>
      <vt:lpstr>80.攀枝花市地方政府债务发行及还本付息</vt:lpstr>
      <vt:lpstr>81.市本级政府新增债券项目</vt:lpstr>
      <vt:lpstr>82.攀枝花市地方政府债券</vt:lpstr>
      <vt:lpstr>83.高新区一般收入</vt:lpstr>
      <vt:lpstr>84.高新区一般支出</vt:lpstr>
      <vt:lpstr>85.高新区一般平衡</vt:lpstr>
      <vt:lpstr>86.高新区经济科目</vt:lpstr>
      <vt:lpstr>87.高新区基本支出</vt:lpstr>
      <vt:lpstr>88.高新区基金收入</vt:lpstr>
      <vt:lpstr>89.高新区基金支出</vt:lpstr>
      <vt:lpstr>90.高新区基金平衡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2006-09-22T00:00:00Z</dcterms:created>
  <cp:lastPrinted>2022-01-06T00:07:00Z</cp:lastPrinted>
  <dcterms:modified xsi:type="dcterms:W3CDTF">2023-01-18T23:18:48Z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