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zj\AppData\Local\Temp\Rar$DIa16764.22702\"/>
    </mc:Choice>
  </mc:AlternateContent>
  <bookViews>
    <workbookView xWindow="0" yWindow="0" windowWidth="24000" windowHeight="10830"/>
  </bookViews>
  <sheets>
    <sheet name="指标" sheetId="1" r:id="rId1"/>
    <sheet name="写报告" sheetId="2" r:id="rId2"/>
    <sheet name="资金到位情况" sheetId="3" r:id="rId3"/>
    <sheet name="Sheet1" sheetId="4" r:id="rId4"/>
    <sheet name="Sheet2" sheetId="5" r:id="rId5"/>
    <sheet name="Sheet3" sheetId="6" r:id="rId6"/>
    <sheet name="数量指标" sheetId="7" r:id="rId7"/>
    <sheet name="Sheet4" sheetId="8" r:id="rId8"/>
  </sheets>
  <definedNames>
    <definedName name="_xlnm._FilterDatabase" localSheetId="0" hidden="1">指标!$A$5:$AB$27</definedName>
    <definedName name="_xlnm.Print_Area" localSheetId="0">指标!$A$1:$Z$27</definedName>
    <definedName name="_xlnm.Print_Titles" localSheetId="0">指标!$2:$6</definedName>
  </definedNames>
  <calcPr calcId="162913"/>
</workbook>
</file>

<file path=xl/calcChain.xml><?xml version="1.0" encoding="utf-8"?>
<calcChain xmlns="http://schemas.openxmlformats.org/spreadsheetml/2006/main">
  <c r="E17" i="8" l="1"/>
  <c r="E16" i="8"/>
  <c r="E15" i="8"/>
  <c r="E14" i="8"/>
  <c r="E13" i="8"/>
  <c r="E12" i="8"/>
  <c r="E11" i="8"/>
  <c r="E10" i="8"/>
  <c r="E9" i="8"/>
  <c r="E8" i="8"/>
  <c r="E7" i="8"/>
  <c r="E6" i="8"/>
  <c r="E5" i="8"/>
  <c r="E4" i="8"/>
  <c r="E3" i="8"/>
  <c r="E2" i="8"/>
  <c r="C4" i="7"/>
  <c r="C6" i="6"/>
  <c r="B6" i="6"/>
  <c r="D6" i="6" s="1"/>
  <c r="E5" i="6"/>
  <c r="D5" i="6"/>
  <c r="C5" i="6"/>
  <c r="B5" i="6"/>
  <c r="C4" i="6"/>
  <c r="B4" i="6"/>
  <c r="D4" i="6" s="1"/>
  <c r="G35" i="4"/>
  <c r="G34" i="4"/>
  <c r="G33" i="4"/>
  <c r="G32" i="4"/>
  <c r="G31" i="4"/>
  <c r="G30" i="4"/>
  <c r="Z17" i="4"/>
  <c r="Y17" i="4"/>
  <c r="X17" i="4"/>
  <c r="W17" i="4"/>
  <c r="V17" i="4"/>
  <c r="U17" i="4"/>
  <c r="S17" i="4"/>
  <c r="R17" i="4"/>
  <c r="Q17" i="4"/>
  <c r="O17" i="4"/>
  <c r="N17" i="4"/>
  <c r="M17" i="4"/>
  <c r="K17" i="4"/>
  <c r="J17" i="4"/>
  <c r="I17" i="4"/>
  <c r="H17" i="4"/>
  <c r="G17" i="4"/>
  <c r="F17" i="4"/>
  <c r="T16" i="4"/>
  <c r="P16" i="4"/>
  <c r="L16" i="4"/>
  <c r="E16" i="4"/>
  <c r="D16" i="4"/>
  <c r="C16" i="4"/>
  <c r="T15" i="4"/>
  <c r="P15" i="4"/>
  <c r="L15" i="4"/>
  <c r="D15" i="4"/>
  <c r="C15" i="4"/>
  <c r="E15" i="4" s="1"/>
  <c r="T14" i="4"/>
  <c r="P14" i="4"/>
  <c r="L14" i="4"/>
  <c r="E14" i="4"/>
  <c r="D14" i="4"/>
  <c r="C14" i="4"/>
  <c r="T13" i="4"/>
  <c r="P13" i="4"/>
  <c r="L13" i="4"/>
  <c r="D13" i="4"/>
  <c r="C13" i="4"/>
  <c r="E13" i="4" s="1"/>
  <c r="T12" i="4"/>
  <c r="P12" i="4"/>
  <c r="L12" i="4"/>
  <c r="E12" i="4"/>
  <c r="D12" i="4"/>
  <c r="C12" i="4"/>
  <c r="T11" i="4"/>
  <c r="P11" i="4"/>
  <c r="L11" i="4"/>
  <c r="D11" i="4"/>
  <c r="C11" i="4"/>
  <c r="E11" i="4" s="1"/>
  <c r="T10" i="4"/>
  <c r="P10" i="4"/>
  <c r="L10" i="4"/>
  <c r="E10" i="4"/>
  <c r="D10" i="4"/>
  <c r="C10" i="4"/>
  <c r="T9" i="4"/>
  <c r="P9" i="4"/>
  <c r="L9" i="4"/>
  <c r="D9" i="4"/>
  <c r="C9" i="4"/>
  <c r="E9" i="4" s="1"/>
  <c r="T8" i="4"/>
  <c r="P8" i="4"/>
  <c r="L8" i="4"/>
  <c r="E8" i="4"/>
  <c r="D8" i="4"/>
  <c r="C8" i="4"/>
  <c r="T7" i="4"/>
  <c r="P7" i="4"/>
  <c r="L7" i="4"/>
  <c r="D7" i="4"/>
  <c r="C7" i="4"/>
  <c r="E7" i="4" s="1"/>
  <c r="T6" i="4"/>
  <c r="P6" i="4"/>
  <c r="L6" i="4"/>
  <c r="E6" i="4"/>
  <c r="D6" i="4"/>
  <c r="C6" i="4"/>
  <c r="T5" i="4"/>
  <c r="P5" i="4"/>
  <c r="L5" i="4"/>
  <c r="D5" i="4"/>
  <c r="C5" i="4"/>
  <c r="E5" i="4" s="1"/>
  <c r="T4" i="4"/>
  <c r="P4" i="4"/>
  <c r="L4" i="4"/>
  <c r="E4" i="4"/>
  <c r="D4" i="4"/>
  <c r="C4" i="4"/>
  <c r="T3" i="4"/>
  <c r="P3" i="4"/>
  <c r="L3" i="4"/>
  <c r="D3" i="4"/>
  <c r="C3" i="4"/>
  <c r="E3" i="4" s="1"/>
  <c r="T2" i="4"/>
  <c r="T17" i="4" s="1"/>
  <c r="P2" i="4"/>
  <c r="P17" i="4" s="1"/>
  <c r="P19" i="4" s="1"/>
  <c r="L2" i="4"/>
  <c r="L17" i="4" s="1"/>
  <c r="E2" i="4"/>
  <c r="D2" i="4"/>
  <c r="D17" i="4" s="1"/>
  <c r="C2" i="4"/>
  <c r="AB23" i="3"/>
  <c r="AA23" i="3"/>
  <c r="Z23" i="3"/>
  <c r="Y23" i="3"/>
  <c r="X23" i="3"/>
  <c r="W23" i="3"/>
  <c r="U23" i="3"/>
  <c r="T23" i="3"/>
  <c r="S23" i="3"/>
  <c r="Q23" i="3"/>
  <c r="P23" i="3"/>
  <c r="O23" i="3"/>
  <c r="M23" i="3"/>
  <c r="L23" i="3"/>
  <c r="K23" i="3"/>
  <c r="J23" i="3"/>
  <c r="I23" i="3"/>
  <c r="H23" i="3"/>
  <c r="V22" i="3"/>
  <c r="R22" i="3"/>
  <c r="N22" i="3"/>
  <c r="G22" i="3"/>
  <c r="F22" i="3"/>
  <c r="E22" i="3"/>
  <c r="D22" i="3"/>
  <c r="V21" i="3"/>
  <c r="R21" i="3"/>
  <c r="N21" i="3"/>
  <c r="F21" i="3"/>
  <c r="E21" i="3"/>
  <c r="G21" i="3" s="1"/>
  <c r="D21" i="3"/>
  <c r="V20" i="3"/>
  <c r="R20" i="3"/>
  <c r="N20" i="3"/>
  <c r="F20" i="3"/>
  <c r="E20" i="3"/>
  <c r="D20" i="3"/>
  <c r="G20" i="3" s="1"/>
  <c r="V19" i="3"/>
  <c r="R19" i="3"/>
  <c r="N19" i="3"/>
  <c r="F19" i="3"/>
  <c r="E19" i="3"/>
  <c r="D19" i="3"/>
  <c r="G19" i="3" s="1"/>
  <c r="V18" i="3"/>
  <c r="R18" i="3"/>
  <c r="N18" i="3"/>
  <c r="F18" i="3"/>
  <c r="E18" i="3"/>
  <c r="D18" i="3"/>
  <c r="G18" i="3" s="1"/>
  <c r="V17" i="3"/>
  <c r="R17" i="3"/>
  <c r="N17" i="3"/>
  <c r="G17" i="3"/>
  <c r="F17" i="3"/>
  <c r="E17" i="3"/>
  <c r="D17" i="3"/>
  <c r="V16" i="3"/>
  <c r="R16" i="3"/>
  <c r="N16" i="3"/>
  <c r="F16" i="3"/>
  <c r="E16" i="3"/>
  <c r="D16" i="3"/>
  <c r="G16" i="3" s="1"/>
  <c r="V15" i="3"/>
  <c r="R15" i="3"/>
  <c r="N15" i="3"/>
  <c r="F15" i="3"/>
  <c r="E15" i="3"/>
  <c r="D15" i="3"/>
  <c r="G15" i="3" s="1"/>
  <c r="V14" i="3"/>
  <c r="R14" i="3"/>
  <c r="N14" i="3"/>
  <c r="F14" i="3"/>
  <c r="E14" i="3"/>
  <c r="D14" i="3"/>
  <c r="G14" i="3" s="1"/>
  <c r="V13" i="3"/>
  <c r="R13" i="3"/>
  <c r="N13" i="3"/>
  <c r="F13" i="3"/>
  <c r="E13" i="3"/>
  <c r="D13" i="3"/>
  <c r="G13" i="3" s="1"/>
  <c r="V12" i="3"/>
  <c r="R12" i="3"/>
  <c r="N12" i="3"/>
  <c r="F12" i="3"/>
  <c r="E12" i="3"/>
  <c r="G12" i="3" s="1"/>
  <c r="D12" i="3"/>
  <c r="V11" i="3"/>
  <c r="R11" i="3"/>
  <c r="N11" i="3"/>
  <c r="F11" i="3"/>
  <c r="F23" i="3" s="1"/>
  <c r="E11" i="3"/>
  <c r="G11" i="3" s="1"/>
  <c r="D11" i="3"/>
  <c r="V10" i="3"/>
  <c r="R10" i="3"/>
  <c r="N10" i="3"/>
  <c r="N23" i="3" s="1"/>
  <c r="G10" i="3"/>
  <c r="F10" i="3"/>
  <c r="E10" i="3"/>
  <c r="D10" i="3"/>
  <c r="V9" i="3"/>
  <c r="R9" i="3"/>
  <c r="N9" i="3"/>
  <c r="F9" i="3"/>
  <c r="E9" i="3"/>
  <c r="E23" i="3" s="1"/>
  <c r="D9" i="3"/>
  <c r="V8" i="3"/>
  <c r="V23" i="3" s="1"/>
  <c r="R8" i="3"/>
  <c r="R23" i="3" s="1"/>
  <c r="R25" i="3" s="1"/>
  <c r="N8" i="3"/>
  <c r="F8" i="3"/>
  <c r="E8" i="3"/>
  <c r="D8" i="3"/>
  <c r="G8" i="3" s="1"/>
  <c r="G32" i="2"/>
  <c r="I31" i="2"/>
  <c r="H31" i="2"/>
  <c r="H30" i="2"/>
  <c r="I30" i="2" s="1"/>
  <c r="G27" i="2"/>
  <c r="H26" i="2"/>
  <c r="I26" i="2" s="1"/>
  <c r="I25" i="2"/>
  <c r="H25" i="2"/>
  <c r="H24" i="2"/>
  <c r="H27" i="2" s="1"/>
  <c r="I27" i="2" s="1"/>
  <c r="H21" i="2"/>
  <c r="I21" i="2" s="1"/>
  <c r="G21" i="2"/>
  <c r="H20" i="2"/>
  <c r="I20" i="2" s="1"/>
  <c r="I19" i="2"/>
  <c r="H19" i="2"/>
  <c r="H18" i="2"/>
  <c r="I18" i="2" s="1"/>
  <c r="I17" i="2"/>
  <c r="H17" i="2"/>
  <c r="I16" i="2"/>
  <c r="H16" i="2"/>
  <c r="H13" i="2"/>
  <c r="I13" i="2" s="1"/>
  <c r="G13" i="2"/>
  <c r="H12" i="2"/>
  <c r="I12" i="2" s="1"/>
  <c r="H11" i="2"/>
  <c r="I11" i="2" s="1"/>
  <c r="H10" i="2"/>
  <c r="I10" i="2" s="1"/>
  <c r="G6" i="2"/>
  <c r="H5" i="2"/>
  <c r="I5" i="2" s="1"/>
  <c r="H4" i="2"/>
  <c r="I4" i="2" s="1"/>
  <c r="I3" i="2"/>
  <c r="H3" i="2"/>
  <c r="G25" i="1"/>
  <c r="H23" i="1"/>
  <c r="I23" i="1" s="1"/>
  <c r="H22" i="1"/>
  <c r="I22" i="1" s="1"/>
  <c r="I21" i="1"/>
  <c r="H21" i="1"/>
  <c r="H20" i="1"/>
  <c r="I20" i="1" s="1"/>
  <c r="H19" i="1"/>
  <c r="I19" i="1" s="1"/>
  <c r="H18" i="1"/>
  <c r="I18" i="1" s="1"/>
  <c r="I17" i="1"/>
  <c r="I16" i="1"/>
  <c r="I15" i="1"/>
  <c r="I14" i="1"/>
  <c r="I13" i="1"/>
  <c r="H12" i="1"/>
  <c r="I12" i="1" s="1"/>
  <c r="I11" i="1"/>
  <c r="I10" i="1"/>
  <c r="H9" i="1"/>
  <c r="H25" i="1" s="1"/>
  <c r="I25" i="1" s="1"/>
  <c r="I8" i="1"/>
  <c r="H8" i="1"/>
  <c r="I7" i="1"/>
  <c r="H7" i="1"/>
  <c r="D20" i="4" l="1"/>
  <c r="D21" i="4" s="1"/>
  <c r="E4" i="6"/>
  <c r="E6" i="6"/>
  <c r="F25" i="3"/>
  <c r="F26" i="3" s="1"/>
  <c r="I24" i="2"/>
  <c r="D23" i="3"/>
  <c r="F29" i="3" s="1"/>
  <c r="F31" i="3" s="1"/>
  <c r="H32" i="2"/>
  <c r="I32" i="2" s="1"/>
  <c r="G9" i="3"/>
  <c r="C17" i="4"/>
  <c r="H6" i="2"/>
  <c r="I6" i="2" s="1"/>
  <c r="B7" i="6"/>
  <c r="I9" i="1"/>
  <c r="E23" i="4" l="1"/>
  <c r="E25" i="4" s="1"/>
  <c r="E17" i="4"/>
  <c r="E19" i="4" s="1"/>
  <c r="E20" i="4" s="1"/>
  <c r="E26" i="3"/>
  <c r="E27" i="3" s="1"/>
  <c r="E7" i="6"/>
</calcChain>
</file>

<file path=xl/sharedStrings.xml><?xml version="1.0" encoding="utf-8"?>
<sst xmlns="http://schemas.openxmlformats.org/spreadsheetml/2006/main" count="464" uniqueCount="220">
  <si>
    <t>附表一</t>
  </si>
  <si>
    <t>计划生育专项市级补助资金项目支出绩效评价指标评分表</t>
  </si>
  <si>
    <t>分层分类指标</t>
  </si>
  <si>
    <t>考核要点</t>
  </si>
  <si>
    <t>标准分值</t>
  </si>
  <si>
    <t>实际得分</t>
  </si>
  <si>
    <t>得分率</t>
  </si>
  <si>
    <t>扣分原因</t>
  </si>
  <si>
    <t>评分方法</t>
  </si>
  <si>
    <t>评价要点及说明</t>
  </si>
  <si>
    <t>评价方式</t>
  </si>
  <si>
    <t>评价属性</t>
  </si>
  <si>
    <t>定量评价标准</t>
  </si>
  <si>
    <t>分层指标</t>
  </si>
  <si>
    <t>适用范围</t>
  </si>
  <si>
    <t>一级指标</t>
  </si>
  <si>
    <t>二级指标</t>
  </si>
  <si>
    <t>方法归类</t>
  </si>
  <si>
    <t>计算公式</t>
  </si>
  <si>
    <t>整体评价</t>
  </si>
  <si>
    <t>样本评价</t>
  </si>
  <si>
    <t>定性评价</t>
  </si>
  <si>
    <t>定量评价</t>
  </si>
  <si>
    <t>国家标准</t>
  </si>
  <si>
    <t>行业标准</t>
  </si>
  <si>
    <t>地方标准</t>
  </si>
  <si>
    <t>申报标准</t>
  </si>
  <si>
    <t>历史均值</t>
  </si>
  <si>
    <t>通用指标</t>
  </si>
  <si>
    <t>所有专项预算项目</t>
  </si>
  <si>
    <t>项目决策（8分）</t>
  </si>
  <si>
    <t>程序严密</t>
  </si>
  <si>
    <t>项目设立是否经过严格评估论证，是否属于部门职责相符，是否属于公共财政支持范围，是否符合地方事权支出责任划分原则，是否与相关部门同类项目或部门内部相关项目重复</t>
  </si>
  <si>
    <t>分级评分法</t>
  </si>
  <si>
    <t>不完善</t>
  </si>
  <si>
    <t>较完善</t>
  </si>
  <si>
    <t>完善</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</si>
  <si>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</si>
  <si>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t>
  </si>
  <si>
    <t>规划合理★</t>
  </si>
  <si>
    <t>项目规划是否符合市委、市政府重大决策部署，是否与项目年度目标一致</t>
  </si>
  <si>
    <t>不合理</t>
  </si>
  <si>
    <t>较合理</t>
  </si>
  <si>
    <t>合理</t>
  </si>
  <si>
    <t>主要查看项目设立依据是否充分，符合市委、市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</si>
  <si>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</si>
  <si>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</si>
  <si>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缺（错）项扣分法</t>
  </si>
  <si>
    <t>发现一处扣0.5分，直至扣完</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</si>
  <si>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</si>
  <si>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项目实施（5.5分）</t>
  </si>
  <si>
    <t>分配合理★</t>
  </si>
  <si>
    <t>项目资金分配结果是否与规划计划一致；是否按规定及时分配专项预算资金</t>
  </si>
  <si>
    <t>米易县卫生健康局未收到项目资金</t>
  </si>
  <si>
    <t>是否评分法</t>
  </si>
  <si>
    <t>否</t>
  </si>
  <si>
    <t>是</t>
  </si>
  <si>
    <t>按项目法分配的项目，以所有项目点实施完成情况与规划计划情况进行对比。按因素法分配的项目和据实据效分配的项目，将资金分配方向与规划计划支持方向进行对比；省级接到中央一般性转移支付和专项转移支付后，应当在30日内正式下达到本行政区域县级以上各级政府；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</si>
  <si>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</si>
  <si>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</si>
  <si>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攀枝花市西区卫生健康局于2022年4月将免费计划生育技术服务项目资金1,800.00元用于手术后遗症补助费；攀枝花市仁和区卫生健康局村居计生专干发放工作补贴和流动人口计生管理干部补助经费被社区或街道统筹用于人员经费；攀枝花市东区卫生健康局将免费孕前优生健康检查项目资金4,550.00元资金用于宣传品印制。</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</si>
  <si>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</si>
  <si>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</si>
  <si>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</si>
  <si>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</si>
  <si>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完成结果（20.83分）</t>
  </si>
  <si>
    <t>预算完成★</t>
  </si>
  <si>
    <t>项目资金拨付到具体支持对象企业、项目（人）的情况</t>
  </si>
  <si>
    <t>实际到位金额（296.2901）万元/承诺到位金额（389.0815万元）*100%*3=2.28分</t>
  </si>
  <si>
    <t>比率分值法</t>
  </si>
  <si>
    <t xml:space="preserve">   指标得分=项目实际到位金额/承诺到位金额*100%*指标分值</t>
  </si>
  <si>
    <t>主要查看项目资金拨付到人到户、到项目、到企业与资金总量的对比，配套预算到位率。</t>
  </si>
  <si>
    <t>资金结余★</t>
  </si>
  <si>
    <t xml:space="preserve">项目资金结余的情况      指标得分=（1-结余率/0.2）*指标分值
结余率大于等于0.2，指标得0分                             结余率=结余金额/市级财政资金预算数×100%  </t>
  </si>
  <si>
    <t>结余金额（6.7151万元）/市级财政资金预算数（389.0815万元）×100%=23.85%大于20%</t>
  </si>
  <si>
    <t xml:space="preserve">指标得分=（1-结余率/0.2）*指标分值
结余率大于等于0.2，指标得0分                             结余率=结余金额/市级财政资金预算数×100%                                                                                               </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</si>
  <si>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</si>
  <si>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</si>
  <si>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</si>
  <si>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t xml:space="preserve">指标得分=实际完成任务量/绩效目标设定任务量×100%*指标分值  </t>
  </si>
  <si>
    <r>
      <rPr>
        <sz val="11"/>
        <rFont val="宋体"/>
        <charset val="134"/>
        <scheme val="minor"/>
      </rPr>
      <t>主要查看项目实施后产出数量指标完成情况。以样本点资金量为权重，加权计算指标得分。当实际完成任务量/绩效目标设定任务量</t>
    </r>
    <r>
      <rPr>
        <sz val="11"/>
        <rFont val="宋体"/>
        <charset val="134"/>
      </rPr>
      <t>&gt;</t>
    </r>
    <r>
      <rPr>
        <sz val="11"/>
        <rFont val="宋体"/>
        <charset val="134"/>
        <scheme val="minor"/>
      </rPr>
      <t>1时按1计算</t>
    </r>
  </si>
  <si>
    <t>完成及时</t>
  </si>
  <si>
    <t>项目实际完成时间与计划完成时间的比较，用以反映和考核项目产出实效目标的实现程度</t>
  </si>
  <si>
    <t xml:space="preserve">指标得分=1-(实际完成时间-计划完成时间/计划完成时间)×100%*指标分值  </t>
  </si>
  <si>
    <t>主要查看项目实际计划完成时间情况，一般以天数、月数或年数为单位。当实际完成时间-计划完成时间小于等于0时得满分；实际完成时间超过计划完成时间1倍时得0分</t>
  </si>
  <si>
    <t>违规记录</t>
  </si>
  <si>
    <t>项目管理是否合规</t>
  </si>
  <si>
    <t>不合规</t>
  </si>
  <si>
    <t>3处及以上不合规</t>
  </si>
  <si>
    <t>2处不合规</t>
  </si>
  <si>
    <t>1处不合规</t>
  </si>
  <si>
    <t>合规</t>
  </si>
  <si>
    <t>根据审计监督、财政检查结果反映专项管理是否合规</t>
  </si>
  <si>
    <t>共性指标</t>
  </si>
  <si>
    <t>民生保障项目</t>
  </si>
  <si>
    <t>项目效果（28.07分）</t>
  </si>
  <si>
    <t>区域均衡性</t>
  </si>
  <si>
    <t>项目资金分配体现的均衡公平情况</t>
  </si>
  <si>
    <t>不均衡</t>
  </si>
  <si>
    <t>较均衡</t>
  </si>
  <si>
    <t>均衡</t>
  </si>
  <si>
    <t>按实际分配结果选择客观因素测算验证资金分配方法制定、分配要素设定、基础数据应用、测算依据选取等是否科学合理</t>
  </si>
  <si>
    <t>对象公平性★</t>
  </si>
  <si>
    <t>项目资金分配结果是否公平合理，是否充分考虑地域条件、经济条件等</t>
  </si>
  <si>
    <t>不公平</t>
  </si>
  <si>
    <t>一般</t>
  </si>
  <si>
    <t>公平</t>
  </si>
  <si>
    <r>
      <rPr>
        <sz val="11"/>
        <rFont val="宋体"/>
        <charset val="134"/>
        <scheme val="minor"/>
      </rPr>
      <t>主要查看项目资金分配和实施结果是否体现公平公正性，在支持</t>
    </r>
    <r>
      <rPr>
        <b/>
        <sz val="11"/>
        <rFont val="宋体"/>
        <charset val="134"/>
        <scheme val="minor"/>
      </rPr>
      <t>范围、标准、程序</t>
    </r>
    <r>
      <rPr>
        <sz val="11"/>
        <rFont val="宋体"/>
        <charset val="134"/>
        <scheme val="minor"/>
      </rPr>
      <t>上是否存在明显的排他性和歧视性规定，是否做到大多数和少数的协调统一，统筹兼顾。标黑因素存在一项不公平的按一般档次计算分值，存在两项因素不公平的得0分</t>
    </r>
  </si>
  <si>
    <t>社会满意度</t>
  </si>
  <si>
    <t>相关群体满意度调查情况</t>
  </si>
  <si>
    <t>按根据实际满意度与满意度标准值的比率计算指标得分</t>
  </si>
  <si>
    <t>特性指标</t>
  </si>
  <si>
    <t>医疗卫生计生</t>
  </si>
  <si>
    <t>基础管理（20分）</t>
  </si>
  <si>
    <t>服务质量提升</t>
  </si>
  <si>
    <t>反映服务安全、便捷、规范情况</t>
  </si>
  <si>
    <t>差</t>
  </si>
  <si>
    <t>较差</t>
  </si>
  <si>
    <t>较好</t>
  </si>
  <si>
    <t>好</t>
  </si>
  <si>
    <t>主要调查医疗卫生计生机构提供服务的安全性、便捷程度和规范性</t>
  </si>
  <si>
    <t>审核把关</t>
  </si>
  <si>
    <t>资格审核是否真实准确</t>
  </si>
  <si>
    <t>指标得分=基础数据真实客观的人数/项目受益总人数×100%*指标分值，基础数据真实客观的人数/项目受益总人数小于70%不得分</t>
  </si>
  <si>
    <t>主要查看项目受益人群的精准性和客观性，是否存在因制度机制缺陷或管理疏漏导致审核把关不严的情况</t>
  </si>
  <si>
    <t>社会效益（10分）</t>
  </si>
  <si>
    <t>针对计生方面的投诉减少情况</t>
  </si>
  <si>
    <t>反映区域内社会稳定水平</t>
  </si>
  <si>
    <t>通过本年度与上年度投诉数量进行对比，反映关于计生方面的社会稳定状况。</t>
  </si>
  <si>
    <t>扣分项</t>
  </si>
  <si>
    <t>被评价单位配合评价工作情况</t>
  </si>
  <si>
    <t>评价工作开展过程中，评价组发现被评价对象拖延推诿、提交资料不及时等拒不配合评价工作的，经报市财政局复核确认后按0.5分/次予以扣分，最高扣10分（此为财政重点绩效评价计分标准，部门参照该标准对部门及下属单位计分）。</t>
  </si>
  <si>
    <t>合计</t>
  </si>
  <si>
    <t>注：项目总分100分，将评价结果划分为四个等级，分别为：优（≥90分）、良（≥80分，＜90分）、中（≥60分，＜80分）、差（＜60分）。</t>
  </si>
  <si>
    <t>分值</t>
  </si>
  <si>
    <t>得分</t>
  </si>
  <si>
    <t>规划合理</t>
  </si>
  <si>
    <t>项目实施（9分）</t>
  </si>
  <si>
    <t>分配合理</t>
  </si>
  <si>
    <t>完成结果（23分）</t>
  </si>
  <si>
    <t>预算完成</t>
  </si>
  <si>
    <t>资金结余</t>
  </si>
  <si>
    <t>目标完成</t>
  </si>
  <si>
    <t>项目效果（30分）</t>
  </si>
  <si>
    <t>对象公平性</t>
  </si>
  <si>
    <t>总分</t>
  </si>
  <si>
    <t>附件1：</t>
  </si>
  <si>
    <t>攀枝花市2021年计划生育专项市级补助资金（第一批）分配总表</t>
  </si>
  <si>
    <t>单位：万元</t>
  </si>
  <si>
    <t>项目名称</t>
  </si>
  <si>
    <t>市卫生健康委</t>
  </si>
  <si>
    <t>东区</t>
  </si>
  <si>
    <t>西区</t>
  </si>
  <si>
    <t>仁和区</t>
  </si>
  <si>
    <t>米易县</t>
  </si>
  <si>
    <t>盐边县</t>
  </si>
  <si>
    <t>户数</t>
  </si>
  <si>
    <t>计划</t>
  </si>
  <si>
    <t>实际使用</t>
  </si>
  <si>
    <t>实际到位</t>
  </si>
  <si>
    <t>计划生育家庭特别扶助专项资金</t>
  </si>
  <si>
    <r>
      <rPr>
        <sz val="12"/>
        <rFont val="仿宋_GB2312"/>
        <charset val="134"/>
      </rPr>
      <t>手术并发症</t>
    </r>
  </si>
  <si>
    <r>
      <t>2</t>
    </r>
    <r>
      <rPr>
        <sz val="12"/>
        <rFont val="宋体"/>
        <charset val="134"/>
      </rPr>
      <t>级</t>
    </r>
    <r>
      <rPr>
        <sz val="12"/>
        <rFont val="Times New Roman"/>
      </rPr>
      <t>12</t>
    </r>
    <r>
      <rPr>
        <sz val="12"/>
        <rFont val="宋体"/>
        <charset val="134"/>
      </rPr>
      <t>、</t>
    </r>
    <r>
      <rPr>
        <sz val="12"/>
        <rFont val="Times New Roman"/>
      </rPr>
      <t>3</t>
    </r>
    <r>
      <rPr>
        <sz val="12"/>
        <rFont val="宋体"/>
        <charset val="134"/>
      </rPr>
      <t>级</t>
    </r>
    <r>
      <rPr>
        <sz val="12"/>
        <rFont val="Times New Roman"/>
      </rPr>
      <t>558</t>
    </r>
  </si>
  <si>
    <r>
      <rPr>
        <sz val="12"/>
        <rFont val="仿宋_GB2312"/>
        <charset val="134"/>
      </rPr>
      <t>独生子女伤残家庭</t>
    </r>
  </si>
  <si>
    <r>
      <rPr>
        <sz val="12"/>
        <rFont val="仿宋_GB2312"/>
        <charset val="134"/>
      </rPr>
      <t>独生子女死亡家庭</t>
    </r>
  </si>
  <si>
    <t>农村计划生育家庭奖励扶助专项资金</t>
  </si>
  <si>
    <r>
      <rPr>
        <sz val="11"/>
        <rFont val="宋体"/>
        <charset val="134"/>
      </rPr>
      <t>市级每户</t>
    </r>
    <r>
      <rPr>
        <sz val="11"/>
        <rFont val="Times New Roman"/>
      </rPr>
      <t>0.02831</t>
    </r>
  </si>
  <si>
    <t>独生子女父母奖励金</t>
  </si>
  <si>
    <t>村居计生干部补助经费</t>
  </si>
  <si>
    <t>流动人口计生管理干部补助经费</t>
  </si>
  <si>
    <t>计划生育统计监测点监测费</t>
  </si>
  <si>
    <t>计生特殊家庭扶助关怀</t>
  </si>
  <si>
    <t>1*800+17*500</t>
  </si>
  <si>
    <t>孕前优生健康检查</t>
  </si>
  <si>
    <t>1621（东区573、西区200、仁和848）</t>
  </si>
  <si>
    <t>免费计划生育技术服务</t>
  </si>
  <si>
    <t>计划生育服务管理能力提升</t>
  </si>
  <si>
    <t>农村特殊家庭养老保险（第二批次）</t>
  </si>
  <si>
    <t>国策宣贯经费（第二批次）</t>
  </si>
  <si>
    <t>计生特殊、困难家庭舆情监测、维稳（第二批次）</t>
  </si>
  <si>
    <t>结余</t>
  </si>
  <si>
    <t>手术并发症</t>
  </si>
  <si>
    <t>独生子女伤残家庭</t>
  </si>
  <si>
    <t>独生子女死亡家庭</t>
  </si>
  <si>
    <t>2级12、3级558</t>
  </si>
  <si>
    <t>指标得分=（1-(13个月-11个月/11个月)）*所占资金比例（8.61/839.08）×100%*指标分值</t>
  </si>
  <si>
    <t>三级指标</t>
  </si>
  <si>
    <t>指标值</t>
  </si>
  <si>
    <t>计生补助</t>
  </si>
  <si>
    <t>按标准兑现</t>
  </si>
  <si>
    <t>实际补贴</t>
  </si>
  <si>
    <t>备注</t>
  </si>
  <si>
    <t>补助558人</t>
  </si>
  <si>
    <t>557人</t>
  </si>
  <si>
    <t>补助574人</t>
  </si>
  <si>
    <t>补助981人</t>
  </si>
  <si>
    <t>补助3487人</t>
  </si>
  <si>
    <t>农村独生子女奖励</t>
  </si>
  <si>
    <t>补助9692户</t>
  </si>
  <si>
    <t>村居计生专干发放工作补贴</t>
  </si>
  <si>
    <t>补助160个村</t>
  </si>
  <si>
    <t>仁和区87个村居资金未统筹发放</t>
  </si>
  <si>
    <t>免费孕前优生健康检查</t>
  </si>
  <si>
    <t>结算2020年1666对、预拨2021年1621对</t>
  </si>
  <si>
    <t>312对</t>
  </si>
  <si>
    <t>东区100对+西区212对</t>
  </si>
  <si>
    <t>对符合免费服务政策的人群提供免费服务</t>
  </si>
  <si>
    <t>卫健委已完成</t>
  </si>
  <si>
    <t>东区、西区、仁和区均未完成</t>
  </si>
  <si>
    <t>媒体宣传</t>
  </si>
  <si>
    <t>加强卫生健康正面宣传，合理引导社会预期，不少于5个专栏，开展舆论监测，按要求及时进行相应处置</t>
  </si>
  <si>
    <t>已完成</t>
  </si>
  <si>
    <t>弥补运行经费不足，用于全市计生工作组织管理、培训指导、考评验收</t>
  </si>
  <si>
    <t>农村独生子女伤残死亡父母养老保险和定期扶助资金</t>
  </si>
  <si>
    <t>农村独生子女伤残死亡父母养老保险166人、定补109人</t>
  </si>
  <si>
    <t>舆情监测</t>
  </si>
  <si>
    <t>24小时监测</t>
  </si>
  <si>
    <t>国策宣传</t>
  </si>
  <si>
    <t>委托攀枝花报社宣传卫生健康、生育政策，营造尊医重卫氛围，发布公告通知、宣传典型事例。</t>
  </si>
  <si>
    <t>主要调研政策和项目相关方针政策实施过程中的满意值，通过不满意情况汇总分析政策在顶层设计、制度构建、管理实施及成效各环节的情况</t>
    <phoneticPr fontId="4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</si>
</sst>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8" formatCode="#,##0.00;[Red]#,##0.00"/>
    <numFmt numFmtId="179" formatCode="0.0000_ "/>
    <numFmt numFmtId="180" formatCode="0.00;[Red]0.00"/>
    <numFmt numFmtId="181" formatCode="#,##0.000_ "/>
    <numFmt numFmtId="182" formatCode="#,##0.00_ "/>
    <numFmt numFmtId="183" formatCode="#,##0.0000_ "/>
    <numFmt numFmtId="184" formatCode="#,##0.0000;[Red]#,##0.0000"/>
    <numFmt numFmtId="185" formatCode="0.0000;[Red]0.0000"/>
    <numFmt numFmtId="186" formatCode="#,##0_ "/>
    <numFmt numFmtId="187" formatCode="0.00_ "/>
  </numFmts>
  <fonts count="47" x14ac:knownFonts="1">
    <font>
      <sz val="11"/>
      <color theme="1"/>
      <name val="宋体"/>
      <charset val="134"/>
      <scheme val="minor"/>
    </font>
    <font>
      <b/>
      <sz val="10"/>
      <color rgb="FF000000"/>
      <name val="宋体"/>
      <charset val="134"/>
    </font>
    <font>
      <sz val="10"/>
      <color rgb="FF000000"/>
      <name val="仿宋_GB2312"/>
      <charset val="134"/>
    </font>
    <font>
      <sz val="10"/>
      <color rgb="FF000000"/>
      <name val="Times New Roman"/>
      <family val="1"/>
    </font>
    <font>
      <sz val="10"/>
      <color rgb="FF000000"/>
      <name val="宋体"/>
      <charset val="134"/>
    </font>
    <font>
      <b/>
      <sz val="10"/>
      <color rgb="FF000000"/>
      <name val="仿宋_GB2312"/>
      <charset val="134"/>
    </font>
    <font>
      <sz val="10"/>
      <color theme="1"/>
      <name val="仿宋_GB2312"/>
      <charset val="134"/>
    </font>
    <font>
      <sz val="11"/>
      <name val="宋体"/>
      <charset val="134"/>
    </font>
    <font>
      <sz val="12"/>
      <name val="宋体"/>
      <charset val="134"/>
    </font>
    <font>
      <sz val="10"/>
      <name val="仿宋_GB2312"/>
      <charset val="134"/>
    </font>
    <font>
      <b/>
      <sz val="11"/>
      <name val="Times New Roman"/>
    </font>
    <font>
      <sz val="11"/>
      <name val="Times New Roman"/>
    </font>
    <font>
      <b/>
      <sz val="10"/>
      <name val="宋体"/>
      <charset val="134"/>
      <scheme val="minor"/>
    </font>
    <font>
      <b/>
      <sz val="12"/>
      <name val="宋体"/>
      <charset val="134"/>
      <scheme val="minor"/>
    </font>
    <font>
      <sz val="10"/>
      <name val="Times New Roman"/>
    </font>
    <font>
      <sz val="12"/>
      <name val="Times New Roman"/>
    </font>
    <font>
      <sz val="10"/>
      <name val="宋体"/>
      <charset val="134"/>
      <scheme val="minor"/>
    </font>
    <font>
      <b/>
      <sz val="10"/>
      <name val="仿宋_GB2312"/>
      <charset val="134"/>
    </font>
    <font>
      <b/>
      <sz val="12"/>
      <name val="仿宋_GB2312"/>
      <charset val="134"/>
    </font>
    <font>
      <sz val="14"/>
      <color theme="1"/>
      <name val="宋体"/>
      <charset val="134"/>
    </font>
    <font>
      <b/>
      <sz val="14"/>
      <color theme="1"/>
      <name val="宋体"/>
      <charset val="134"/>
    </font>
    <font>
      <sz val="11"/>
      <name val="宋体"/>
      <charset val="134"/>
    </font>
    <font>
      <b/>
      <sz val="18"/>
      <name val="方正小标宋_GBK"/>
      <charset val="134"/>
    </font>
    <font>
      <sz val="18"/>
      <name val="方正小标宋_GBK"/>
      <charset val="134"/>
    </font>
    <font>
      <b/>
      <sz val="16"/>
      <name val="宋体"/>
      <charset val="134"/>
    </font>
    <font>
      <sz val="12"/>
      <name val="仿宋_GB2312"/>
      <charset val="134"/>
    </font>
    <font>
      <sz val="12"/>
      <name val="宋体"/>
      <charset val="134"/>
      <scheme val="minor"/>
    </font>
    <font>
      <b/>
      <sz val="11"/>
      <color rgb="FF0070C0"/>
      <name val="仿宋"/>
      <charset val="134"/>
    </font>
    <font>
      <b/>
      <sz val="10"/>
      <color theme="1"/>
      <name val="仿宋"/>
      <charset val="134"/>
    </font>
    <font>
      <sz val="10"/>
      <name val="仿宋"/>
      <charset val="134"/>
    </font>
    <font>
      <sz val="10"/>
      <color theme="1"/>
      <name val="仿宋"/>
      <charset val="134"/>
    </font>
    <font>
      <b/>
      <sz val="11"/>
      <color rgb="FF000000"/>
      <name val="仿宋"/>
      <charset val="134"/>
    </font>
    <font>
      <sz val="11"/>
      <color rgb="FF000000"/>
      <name val="仿宋"/>
      <charset val="134"/>
    </font>
    <font>
      <sz val="10"/>
      <color rgb="FF000000"/>
      <name val="仿宋"/>
      <charset val="134"/>
    </font>
    <font>
      <b/>
      <sz val="12"/>
      <color theme="1"/>
      <name val="宋体"/>
      <charset val="134"/>
      <scheme val="minor"/>
    </font>
    <font>
      <b/>
      <sz val="22"/>
      <color theme="1"/>
      <name val="宋体"/>
      <charset val="134"/>
      <scheme val="minor"/>
    </font>
    <font>
      <b/>
      <sz val="14"/>
      <color theme="1"/>
      <name val="宋体"/>
      <charset val="134"/>
      <scheme val="minor"/>
    </font>
    <font>
      <b/>
      <sz val="11"/>
      <color theme="1"/>
      <name val="宋体"/>
      <charset val="134"/>
      <scheme val="minor"/>
    </font>
    <font>
      <sz val="11"/>
      <name val="宋体"/>
      <charset val="134"/>
      <scheme val="minor"/>
    </font>
    <font>
      <sz val="11"/>
      <color rgb="FFFF0000"/>
      <name val="宋体"/>
      <charset val="134"/>
    </font>
    <font>
      <sz val="11"/>
      <color theme="1"/>
      <name val="宋体"/>
      <charset val="134"/>
      <scheme val="minor"/>
    </font>
    <font>
      <b/>
      <sz val="12"/>
      <color indexed="63"/>
      <name val="宋体"/>
      <charset val="134"/>
    </font>
    <font>
      <sz val="11"/>
      <color indexed="8"/>
      <name val="Tahoma"/>
      <family val="2"/>
    </font>
    <font>
      <sz val="11"/>
      <color indexed="8"/>
      <name val="宋体"/>
      <charset val="134"/>
    </font>
    <font>
      <b/>
      <sz val="11"/>
      <name val="宋体"/>
      <charset val="134"/>
      <scheme val="minor"/>
    </font>
    <font>
      <sz val="9"/>
      <name val="宋体"/>
      <family val="3"/>
      <charset val="134"/>
      <scheme val="minor"/>
    </font>
    <font>
      <sz val="11"/>
      <name val="宋体"/>
      <family val="3"/>
      <charset val="134"/>
      <scheme val="minor"/>
    </font>
  </fonts>
  <fills count="4">
    <fill>
      <patternFill patternType="none"/>
    </fill>
    <fill>
      <patternFill patternType="gray125"/>
    </fill>
    <fill>
      <patternFill patternType="solid">
        <fgColor rgb="FFFFFF00"/>
        <bgColor indexed="64"/>
      </patternFill>
    </fill>
    <fill>
      <patternFill patternType="solid">
        <fgColor indexed="22"/>
        <bgColor indexed="64"/>
      </patternFill>
    </fill>
  </fills>
  <borders count="21">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right/>
      <top style="thin">
        <color auto="1"/>
      </top>
      <bottom/>
      <diagonal/>
    </border>
    <border>
      <left style="thin">
        <color indexed="63"/>
      </left>
      <right style="thin">
        <color indexed="63"/>
      </right>
      <top style="thin">
        <color indexed="63"/>
      </top>
      <bottom style="thin">
        <color indexed="63"/>
      </bottom>
      <diagonal/>
    </border>
  </borders>
  <cellStyleXfs count="21">
    <xf numFmtId="0" fontId="0" fillId="0" borderId="0"/>
    <xf numFmtId="0" fontId="41" fillId="3" borderId="20" applyNumberFormat="0" applyAlignment="0" applyProtection="0"/>
    <xf numFmtId="9" fontId="40" fillId="0" borderId="0" applyFont="0" applyFill="0" applyBorder="0" applyAlignment="0" applyProtection="0">
      <alignment vertical="center"/>
    </xf>
    <xf numFmtId="0" fontId="42" fillId="0" borderId="0"/>
    <xf numFmtId="9" fontId="40" fillId="0" borderId="0" applyFont="0" applyFill="0" applyBorder="0" applyAlignment="0" applyProtection="0">
      <alignment vertical="center"/>
    </xf>
    <xf numFmtId="0" fontId="8" fillId="0" borderId="0">
      <alignment vertical="center"/>
    </xf>
    <xf numFmtId="0" fontId="8" fillId="0" borderId="0"/>
    <xf numFmtId="0" fontId="43" fillId="0" borderId="0">
      <alignment vertical="center"/>
    </xf>
    <xf numFmtId="0" fontId="43" fillId="0" borderId="0">
      <alignment vertical="center"/>
    </xf>
    <xf numFmtId="0" fontId="8" fillId="0" borderId="0">
      <alignment vertical="center"/>
    </xf>
    <xf numFmtId="0" fontId="8" fillId="0" borderId="0"/>
    <xf numFmtId="0" fontId="8" fillId="0" borderId="0"/>
    <xf numFmtId="0" fontId="8" fillId="0" borderId="0"/>
    <xf numFmtId="0" fontId="8" fillId="0" borderId="0"/>
    <xf numFmtId="0" fontId="8" fillId="0" borderId="0" applyProtection="0"/>
    <xf numFmtId="0" fontId="40" fillId="0" borderId="0">
      <alignment vertical="center"/>
    </xf>
    <xf numFmtId="0" fontId="8" fillId="0" borderId="0"/>
    <xf numFmtId="0" fontId="8" fillId="0" borderId="0"/>
    <xf numFmtId="0" fontId="8" fillId="0" borderId="0"/>
    <xf numFmtId="0" fontId="40" fillId="0" borderId="0"/>
    <xf numFmtId="0" fontId="8" fillId="0" borderId="0">
      <alignment vertical="center"/>
    </xf>
  </cellStyleXfs>
  <cellXfs count="224">
    <xf numFmtId="0" fontId="0" fillId="0" borderId="0" xfId="0"/>
    <xf numFmtId="0" fontId="1"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Fill="1" applyBorder="1" applyAlignment="1">
      <alignment horizontal="center" vertical="center" wrapText="1"/>
    </xf>
    <xf numFmtId="0" fontId="7" fillId="0" borderId="0" xfId="0" applyFont="1" applyFill="1" applyBorder="1" applyAlignment="1">
      <alignment vertical="center" wrapText="1"/>
    </xf>
    <xf numFmtId="0" fontId="7" fillId="0" borderId="5" xfId="0" applyFont="1" applyFill="1" applyBorder="1" applyAlignment="1">
      <alignment horizontal="center" vertical="center" wrapText="1"/>
    </xf>
    <xf numFmtId="0" fontId="8" fillId="0" borderId="5" xfId="14" applyFill="1" applyBorder="1" applyAlignment="1" applyProtection="1">
      <alignment horizontal="center" vertical="center" wrapText="1"/>
    </xf>
    <xf numFmtId="9" fontId="6" fillId="0" borderId="5" xfId="0" applyNumberFormat="1" applyFont="1" applyFill="1" applyBorder="1" applyAlignment="1">
      <alignment horizontal="center" vertical="center" wrapText="1"/>
    </xf>
    <xf numFmtId="0" fontId="8" fillId="0" borderId="5" xfId="14" applyFill="1" applyBorder="1" applyAlignment="1" applyProtection="1">
      <alignment vertical="center" wrapText="1"/>
    </xf>
    <xf numFmtId="0" fontId="6" fillId="0" borderId="5" xfId="0" applyFont="1" applyFill="1" applyBorder="1" applyAlignment="1">
      <alignment vertical="center" wrapText="1"/>
    </xf>
    <xf numFmtId="0" fontId="9" fillId="0" borderId="5" xfId="0" applyFont="1" applyFill="1" applyBorder="1" applyAlignment="1">
      <alignment horizontal="center" vertical="center" wrapText="1"/>
    </xf>
    <xf numFmtId="0" fontId="0" fillId="0" borderId="5" xfId="0" applyBorder="1"/>
    <xf numFmtId="9" fontId="9" fillId="0" borderId="5" xfId="0" applyNumberFormat="1" applyFont="1" applyFill="1" applyBorder="1" applyAlignment="1">
      <alignment horizontal="center" vertical="center" wrapText="1"/>
    </xf>
    <xf numFmtId="0" fontId="10" fillId="0" borderId="0" xfId="0" applyFont="1" applyFill="1" applyBorder="1" applyAlignment="1">
      <alignment vertical="center"/>
    </xf>
    <xf numFmtId="0" fontId="11" fillId="0" borderId="0" xfId="0" applyFont="1" applyFill="1" applyBorder="1" applyAlignment="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7" fillId="0" borderId="0" xfId="0" applyFont="1" applyFill="1" applyBorder="1" applyAlignment="1">
      <alignment vertical="center"/>
    </xf>
    <xf numFmtId="0" fontId="8" fillId="0" borderId="0" xfId="0" applyFont="1" applyFill="1" applyBorder="1" applyAlignment="1">
      <alignment vertical="center"/>
    </xf>
    <xf numFmtId="0" fontId="8" fillId="0" borderId="0" xfId="0" applyFont="1" applyFill="1" applyBorder="1" applyAlignment="1">
      <alignment vertical="center" wrapText="1"/>
    </xf>
    <xf numFmtId="178" fontId="8" fillId="0" borderId="0" xfId="0" applyNumberFormat="1" applyFont="1" applyFill="1" applyBorder="1" applyAlignment="1">
      <alignment vertical="center" wrapText="1"/>
    </xf>
    <xf numFmtId="178" fontId="8" fillId="0" borderId="0" xfId="0" applyNumberFormat="1" applyFont="1" applyFill="1" applyAlignment="1">
      <alignment vertical="center" wrapText="1"/>
    </xf>
    <xf numFmtId="0" fontId="8" fillId="0" borderId="0" xfId="0" applyFont="1" applyFill="1" applyAlignment="1">
      <alignment vertical="center" wrapText="1"/>
    </xf>
    <xf numFmtId="179" fontId="8" fillId="0" borderId="0" xfId="0" applyNumberFormat="1" applyFont="1" applyFill="1" applyBorder="1" applyAlignment="1">
      <alignment vertical="center" wrapText="1"/>
    </xf>
    <xf numFmtId="179" fontId="8" fillId="0" borderId="0" xfId="0" applyNumberFormat="1" applyFont="1" applyFill="1" applyAlignment="1">
      <alignment vertical="center" wrapText="1"/>
    </xf>
    <xf numFmtId="178" fontId="12" fillId="0" borderId="5" xfId="0" applyNumberFormat="1"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178" fontId="14" fillId="0" borderId="5" xfId="0" applyNumberFormat="1" applyFont="1" applyFill="1" applyBorder="1" applyAlignment="1">
      <alignment horizontal="center" vertical="center" wrapText="1"/>
    </xf>
    <xf numFmtId="178" fontId="15" fillId="0" borderId="5" xfId="0" applyNumberFormat="1" applyFont="1" applyFill="1" applyBorder="1" applyAlignment="1">
      <alignment horizontal="center" vertical="center" wrapText="1"/>
    </xf>
    <xf numFmtId="180" fontId="15" fillId="0" borderId="5" xfId="0" applyNumberFormat="1" applyFont="1" applyFill="1" applyBorder="1" applyAlignment="1">
      <alignment horizontal="center" vertical="center" wrapText="1"/>
    </xf>
    <xf numFmtId="181" fontId="15" fillId="0" borderId="5" xfId="0" applyNumberFormat="1" applyFont="1" applyFill="1" applyBorder="1" applyAlignment="1">
      <alignment horizontal="center" vertical="center" wrapText="1"/>
    </xf>
    <xf numFmtId="182" fontId="15" fillId="0" borderId="5" xfId="0" applyNumberFormat="1" applyFont="1" applyFill="1" applyBorder="1" applyAlignment="1">
      <alignment horizontal="center" vertical="center" wrapText="1"/>
    </xf>
    <xf numFmtId="183" fontId="15" fillId="0" borderId="5" xfId="0" applyNumberFormat="1" applyFont="1" applyFill="1" applyBorder="1" applyAlignment="1">
      <alignment horizontal="center" vertical="center" wrapText="1"/>
    </xf>
    <xf numFmtId="178" fontId="17" fillId="0" borderId="5" xfId="0" applyNumberFormat="1" applyFont="1" applyFill="1" applyBorder="1" applyAlignment="1">
      <alignment horizontal="center" vertical="center" wrapText="1"/>
    </xf>
    <xf numFmtId="184" fontId="18" fillId="0" borderId="5" xfId="0" applyNumberFormat="1" applyFont="1" applyFill="1" applyBorder="1" applyAlignment="1">
      <alignment horizontal="center" vertical="center" wrapText="1"/>
    </xf>
    <xf numFmtId="178" fontId="7" fillId="0" borderId="0" xfId="0" applyNumberFormat="1" applyFont="1" applyFill="1" applyBorder="1" applyAlignment="1">
      <alignment vertical="center" wrapText="1"/>
    </xf>
    <xf numFmtId="178" fontId="7" fillId="0" borderId="0" xfId="0" applyNumberFormat="1" applyFont="1" applyFill="1" applyAlignment="1">
      <alignment vertical="center" wrapText="1"/>
    </xf>
    <xf numFmtId="178" fontId="7" fillId="0" borderId="0" xfId="0" applyNumberFormat="1" applyFont="1" applyFill="1" applyBorder="1" applyAlignment="1">
      <alignment vertical="center"/>
    </xf>
    <xf numFmtId="178" fontId="7" fillId="0" borderId="0" xfId="0" applyNumberFormat="1" applyFont="1" applyFill="1" applyAlignment="1">
      <alignment vertical="center"/>
    </xf>
    <xf numFmtId="178" fontId="8" fillId="0" borderId="0" xfId="2" applyNumberFormat="1" applyFont="1" applyFill="1" applyBorder="1" applyAlignment="1">
      <alignment vertical="center" wrapText="1"/>
    </xf>
    <xf numFmtId="0" fontId="19" fillId="0" borderId="1" xfId="0" applyFont="1" applyBorder="1" applyAlignment="1">
      <alignment horizontal="center"/>
    </xf>
    <xf numFmtId="0" fontId="19" fillId="0" borderId="2" xfId="0" applyFont="1" applyBorder="1" applyAlignment="1">
      <alignment horizontal="center" wrapText="1"/>
    </xf>
    <xf numFmtId="10" fontId="19" fillId="0" borderId="2" xfId="0" applyNumberFormat="1" applyFont="1" applyBorder="1" applyAlignment="1">
      <alignment horizontal="center"/>
    </xf>
    <xf numFmtId="0" fontId="19" fillId="0" borderId="3" xfId="0" applyFont="1" applyBorder="1" applyAlignment="1">
      <alignment horizontal="center"/>
    </xf>
    <xf numFmtId="0" fontId="19" fillId="0" borderId="4" xfId="0" applyFont="1" applyBorder="1" applyAlignment="1">
      <alignment horizontal="center" wrapText="1"/>
    </xf>
    <xf numFmtId="0" fontId="20" fillId="0" borderId="3" xfId="0" applyFont="1" applyBorder="1" applyAlignment="1">
      <alignment horizontal="center"/>
    </xf>
    <xf numFmtId="0" fontId="20" fillId="0" borderId="4" xfId="0" applyFont="1" applyBorder="1" applyAlignment="1">
      <alignment horizontal="center"/>
    </xf>
    <xf numFmtId="179" fontId="13" fillId="0" borderId="7" xfId="0" applyNumberFormat="1" applyFont="1" applyFill="1" applyBorder="1" applyAlignment="1">
      <alignment horizontal="center" vertical="center" wrapText="1"/>
    </xf>
    <xf numFmtId="179" fontId="15" fillId="0" borderId="5" xfId="0" applyNumberFormat="1" applyFont="1" applyFill="1" applyBorder="1" applyAlignment="1">
      <alignment horizontal="center" vertical="center" wrapText="1"/>
    </xf>
    <xf numFmtId="178" fontId="15" fillId="2" borderId="5" xfId="0" applyNumberFormat="1" applyFont="1" applyFill="1" applyBorder="1" applyAlignment="1">
      <alignment horizontal="center" vertical="center" wrapText="1"/>
    </xf>
    <xf numFmtId="185" fontId="15" fillId="0" borderId="5" xfId="0" applyNumberFormat="1" applyFont="1" applyFill="1" applyBorder="1" applyAlignment="1">
      <alignment horizontal="center" vertical="center" wrapText="1"/>
    </xf>
    <xf numFmtId="179" fontId="15" fillId="2" borderId="5" xfId="0" applyNumberFormat="1" applyFont="1" applyFill="1" applyBorder="1" applyAlignment="1">
      <alignment horizontal="center" vertical="center" wrapText="1"/>
    </xf>
    <xf numFmtId="0" fontId="7" fillId="0" borderId="0" xfId="0" applyFont="1" applyFill="1" applyAlignment="1">
      <alignment vertical="center" wrapText="1"/>
    </xf>
    <xf numFmtId="179" fontId="7" fillId="0" borderId="0" xfId="0" applyNumberFormat="1" applyFont="1" applyFill="1" applyBorder="1" applyAlignment="1">
      <alignment vertical="center" wrapText="1"/>
    </xf>
    <xf numFmtId="179" fontId="7" fillId="0" borderId="0" xfId="0" applyNumberFormat="1" applyFont="1" applyFill="1" applyAlignment="1">
      <alignment vertical="center" wrapText="1"/>
    </xf>
    <xf numFmtId="0" fontId="7" fillId="0" borderId="0" xfId="0" applyFont="1" applyFill="1" applyAlignment="1">
      <alignment vertical="center"/>
    </xf>
    <xf numFmtId="179" fontId="7" fillId="0" borderId="0" xfId="0" applyNumberFormat="1" applyFont="1" applyFill="1" applyBorder="1" applyAlignment="1">
      <alignment vertical="center"/>
    </xf>
    <xf numFmtId="179" fontId="7" fillId="0" borderId="0" xfId="0" applyNumberFormat="1" applyFont="1" applyFill="1" applyAlignment="1">
      <alignment vertical="center"/>
    </xf>
    <xf numFmtId="183" fontId="15" fillId="0" borderId="5" xfId="0" applyNumberFormat="1" applyFont="1" applyFill="1" applyBorder="1" applyAlignment="1">
      <alignment vertical="center"/>
    </xf>
    <xf numFmtId="186" fontId="15" fillId="0" borderId="5" xfId="0" applyNumberFormat="1" applyFont="1" applyFill="1" applyBorder="1" applyAlignment="1">
      <alignment vertical="center"/>
    </xf>
    <xf numFmtId="180" fontId="15" fillId="0" borderId="5" xfId="0" applyNumberFormat="1" applyFont="1" applyFill="1" applyBorder="1" applyAlignment="1">
      <alignment horizontal="center" vertical="center"/>
    </xf>
    <xf numFmtId="183" fontId="15" fillId="0" borderId="5" xfId="0" applyNumberFormat="1" applyFont="1" applyFill="1" applyBorder="1" applyAlignment="1">
      <alignment horizontal="center" vertical="center"/>
    </xf>
    <xf numFmtId="182" fontId="10" fillId="0" borderId="0" xfId="0" applyNumberFormat="1" applyFont="1" applyFill="1" applyBorder="1" applyAlignment="1">
      <alignment vertical="center"/>
    </xf>
    <xf numFmtId="0" fontId="21" fillId="0" borderId="0" xfId="0" applyFont="1" applyFill="1" applyBorder="1" applyAlignment="1">
      <alignment vertical="center"/>
    </xf>
    <xf numFmtId="0" fontId="11" fillId="0" borderId="0" xfId="0" applyFont="1" applyFill="1" applyBorder="1" applyAlignment="1">
      <alignment vertical="center" wrapText="1"/>
    </xf>
    <xf numFmtId="178" fontId="10" fillId="0" borderId="0" xfId="0" applyNumberFormat="1" applyFont="1" applyFill="1" applyBorder="1" applyAlignment="1">
      <alignment vertical="center"/>
    </xf>
    <xf numFmtId="0" fontId="10" fillId="0" borderId="0" xfId="0" applyFont="1" applyFill="1" applyAlignment="1">
      <alignment vertical="center"/>
    </xf>
    <xf numFmtId="184" fontId="8" fillId="0" borderId="0" xfId="0" applyNumberFormat="1" applyFont="1" applyFill="1" applyBorder="1" applyAlignment="1">
      <alignment vertical="center" wrapText="1"/>
    </xf>
    <xf numFmtId="184" fontId="8" fillId="0" borderId="0" xfId="0" applyNumberFormat="1" applyFont="1" applyFill="1" applyAlignment="1">
      <alignment vertical="center" wrapText="1"/>
    </xf>
    <xf numFmtId="184" fontId="7" fillId="0" borderId="0" xfId="0" applyNumberFormat="1" applyFont="1" applyFill="1" applyBorder="1" applyAlignment="1">
      <alignment vertical="center" wrapText="1"/>
    </xf>
    <xf numFmtId="184" fontId="7" fillId="0" borderId="0" xfId="0" applyNumberFormat="1" applyFont="1" applyFill="1" applyAlignment="1">
      <alignment vertical="center" wrapText="1"/>
    </xf>
    <xf numFmtId="0" fontId="24" fillId="0" borderId="9" xfId="0" applyFont="1" applyFill="1" applyBorder="1" applyAlignment="1">
      <alignment horizontal="center" vertical="center" wrapText="1"/>
    </xf>
    <xf numFmtId="184" fontId="24" fillId="0" borderId="9" xfId="0" applyNumberFormat="1" applyFont="1" applyFill="1" applyBorder="1" applyAlignment="1">
      <alignment horizontal="center" vertical="center" wrapText="1"/>
    </xf>
    <xf numFmtId="0" fontId="13" fillId="0" borderId="5" xfId="0" applyFont="1" applyFill="1" applyBorder="1" applyAlignment="1">
      <alignment horizontal="center" vertical="center" wrapText="1"/>
    </xf>
    <xf numFmtId="184" fontId="13" fillId="0" borderId="7" xfId="0" applyNumberFormat="1" applyFont="1" applyFill="1" applyBorder="1" applyAlignment="1">
      <alignment horizontal="center" vertical="center" wrapText="1"/>
    </xf>
    <xf numFmtId="184" fontId="13" fillId="0" borderId="5" xfId="0" applyNumberFormat="1" applyFont="1" applyFill="1" applyBorder="1" applyAlignment="1">
      <alignment horizontal="center" vertical="center" wrapText="1"/>
    </xf>
    <xf numFmtId="0" fontId="15" fillId="0" borderId="5" xfId="0" applyFont="1" applyFill="1" applyBorder="1" applyAlignment="1">
      <alignment horizontal="center" vertical="center" wrapText="1"/>
    </xf>
    <xf numFmtId="184" fontId="15" fillId="0" borderId="5" xfId="0" applyNumberFormat="1" applyFont="1" applyFill="1" applyBorder="1" applyAlignment="1">
      <alignment horizontal="center" vertical="center" wrapText="1"/>
    </xf>
    <xf numFmtId="0" fontId="25" fillId="0" borderId="8" xfId="0" applyFont="1" applyFill="1" applyBorder="1" applyAlignment="1">
      <alignment horizontal="center" vertical="center" wrapText="1"/>
    </xf>
    <xf numFmtId="0" fontId="25" fillId="0" borderId="8" xfId="0" applyFont="1" applyFill="1" applyBorder="1" applyAlignment="1">
      <alignment horizontal="center" vertical="center"/>
    </xf>
    <xf numFmtId="0" fontId="26" fillId="0" borderId="8" xfId="0" applyFont="1" applyFill="1" applyBorder="1" applyAlignment="1">
      <alignment horizontal="center" vertical="center" wrapText="1"/>
    </xf>
    <xf numFmtId="0" fontId="18" fillId="0" borderId="5" xfId="0" applyFont="1" applyFill="1" applyBorder="1" applyAlignment="1">
      <alignment horizontal="center" vertical="center" wrapText="1"/>
    </xf>
    <xf numFmtId="184" fontId="7" fillId="0" borderId="0" xfId="0" applyNumberFormat="1" applyFont="1" applyFill="1" applyBorder="1" applyAlignment="1">
      <alignment vertical="center"/>
    </xf>
    <xf numFmtId="184" fontId="7" fillId="0" borderId="0" xfId="0" applyNumberFormat="1" applyFont="1" applyFill="1" applyAlignment="1">
      <alignment vertical="center"/>
    </xf>
    <xf numFmtId="10" fontId="8" fillId="0" borderId="0" xfId="2" applyNumberFormat="1" applyFont="1" applyFill="1" applyBorder="1" applyAlignment="1">
      <alignment vertical="center" wrapText="1"/>
    </xf>
    <xf numFmtId="179" fontId="24" fillId="0" borderId="9" xfId="0" applyNumberFormat="1" applyFont="1" applyFill="1" applyBorder="1" applyAlignment="1">
      <alignment horizontal="center" vertical="center" wrapText="1"/>
    </xf>
    <xf numFmtId="179" fontId="13" fillId="0" borderId="5" xfId="0" applyNumberFormat="1" applyFont="1" applyFill="1" applyBorder="1" applyAlignment="1">
      <alignment horizontal="center" vertical="center" wrapText="1"/>
    </xf>
    <xf numFmtId="0" fontId="8" fillId="0" borderId="9" xfId="0" applyFont="1" applyFill="1" applyBorder="1" applyAlignment="1">
      <alignment horizontal="center" vertical="center" wrapText="1"/>
    </xf>
    <xf numFmtId="0" fontId="0" fillId="0" borderId="0" xfId="0" applyAlignment="1">
      <alignment horizontal="center"/>
    </xf>
    <xf numFmtId="0" fontId="27" fillId="0" borderId="5" xfId="0" applyFont="1" applyBorder="1" applyAlignment="1">
      <alignment horizontal="center" vertical="center" wrapText="1"/>
    </xf>
    <xf numFmtId="9" fontId="28" fillId="0" borderId="5" xfId="0" applyNumberFormat="1" applyFont="1" applyFill="1" applyBorder="1" applyAlignment="1">
      <alignment horizontal="center" vertical="center" wrapText="1"/>
    </xf>
    <xf numFmtId="0" fontId="29" fillId="0" borderId="5" xfId="16" applyFont="1" applyFill="1" applyBorder="1" applyAlignment="1">
      <alignment horizontal="center" vertical="center" wrapText="1"/>
    </xf>
    <xf numFmtId="0" fontId="30" fillId="0" borderId="5" xfId="0" applyFont="1" applyBorder="1" applyAlignment="1">
      <alignment horizontal="center"/>
    </xf>
    <xf numFmtId="0" fontId="31" fillId="0" borderId="5" xfId="0" applyFont="1" applyBorder="1" applyAlignment="1">
      <alignment horizontal="center" wrapText="1"/>
    </xf>
    <xf numFmtId="0" fontId="32" fillId="0" borderId="5" xfId="0" applyFont="1" applyBorder="1" applyAlignment="1">
      <alignment horizontal="center" wrapText="1"/>
    </xf>
    <xf numFmtId="0" fontId="31" fillId="0" borderId="5" xfId="0" applyFont="1" applyBorder="1" applyAlignment="1">
      <alignment horizontal="center"/>
    </xf>
    <xf numFmtId="0" fontId="30" fillId="0" borderId="5" xfId="0" applyFont="1" applyFill="1" applyBorder="1" applyAlignment="1">
      <alignment horizontal="center" vertical="center" wrapText="1"/>
    </xf>
    <xf numFmtId="0" fontId="30" fillId="0" borderId="5" xfId="0" applyFont="1" applyBorder="1" applyAlignment="1">
      <alignment horizontal="center" vertical="center"/>
    </xf>
    <xf numFmtId="0" fontId="31" fillId="0" borderId="1" xfId="0" applyFont="1" applyBorder="1" applyAlignment="1">
      <alignment horizontal="center" wrapText="1"/>
    </xf>
    <xf numFmtId="0" fontId="31" fillId="0" borderId="2" xfId="0" applyFont="1" applyBorder="1" applyAlignment="1">
      <alignment horizontal="center" wrapText="1"/>
    </xf>
    <xf numFmtId="0" fontId="33" fillId="0" borderId="3" xfId="0" applyFont="1" applyBorder="1" applyAlignment="1">
      <alignment horizontal="center" vertical="center" wrapText="1"/>
    </xf>
    <xf numFmtId="0" fontId="33" fillId="0" borderId="4" xfId="0" applyFont="1" applyBorder="1" applyAlignment="1">
      <alignment horizontal="center"/>
    </xf>
    <xf numFmtId="0" fontId="32" fillId="0" borderId="4" xfId="0" applyFont="1" applyBorder="1" applyAlignment="1">
      <alignment horizontal="center" wrapText="1"/>
    </xf>
    <xf numFmtId="0" fontId="31" fillId="0" borderId="3" xfId="0" applyFont="1" applyBorder="1" applyAlignment="1">
      <alignment horizontal="center"/>
    </xf>
    <xf numFmtId="0" fontId="31" fillId="0" borderId="4" xfId="0" applyFont="1" applyBorder="1" applyAlignment="1">
      <alignment horizontal="center"/>
    </xf>
    <xf numFmtId="10" fontId="32" fillId="0" borderId="5" xfId="0" applyNumberFormat="1" applyFont="1" applyBorder="1" applyAlignment="1">
      <alignment horizontal="center"/>
    </xf>
    <xf numFmtId="10" fontId="31" fillId="0" borderId="5" xfId="0" applyNumberFormat="1" applyFont="1" applyBorder="1" applyAlignment="1">
      <alignment horizontal="center"/>
    </xf>
    <xf numFmtId="10" fontId="32" fillId="0" borderId="4" xfId="0" applyNumberFormat="1" applyFont="1" applyBorder="1" applyAlignment="1">
      <alignment horizontal="center"/>
    </xf>
    <xf numFmtId="10" fontId="31" fillId="0" borderId="4" xfId="0" applyNumberFormat="1" applyFont="1" applyBorder="1" applyAlignment="1">
      <alignment horizontal="center"/>
    </xf>
    <xf numFmtId="0" fontId="0" fillId="0" borderId="0" xfId="0" applyFill="1" applyAlignment="1">
      <alignment horizontal="center" vertical="center" wrapText="1"/>
    </xf>
    <xf numFmtId="0" fontId="0" fillId="0" borderId="0" xfId="0" applyFill="1" applyAlignment="1">
      <alignment horizontal="left" vertical="center" wrapText="1"/>
    </xf>
    <xf numFmtId="0" fontId="34" fillId="0" borderId="5" xfId="19" applyFont="1" applyFill="1" applyBorder="1" applyAlignment="1">
      <alignment horizontal="center" vertical="center" wrapText="1"/>
    </xf>
    <xf numFmtId="9" fontId="37" fillId="0" borderId="5" xfId="0" applyNumberFormat="1" applyFont="1" applyFill="1" applyBorder="1" applyAlignment="1">
      <alignment horizontal="center" vertical="center" wrapText="1"/>
    </xf>
    <xf numFmtId="0" fontId="38" fillId="0" borderId="6" xfId="16" applyFont="1" applyFill="1" applyBorder="1" applyAlignment="1">
      <alignment horizontal="center" vertical="center" wrapText="1"/>
    </xf>
    <xf numFmtId="0" fontId="7" fillId="0" borderId="5" xfId="0" applyFont="1" applyFill="1" applyBorder="1" applyAlignment="1">
      <alignment vertical="center" wrapText="1"/>
    </xf>
    <xf numFmtId="0" fontId="39" fillId="0" borderId="5" xfId="0" applyFont="1" applyFill="1" applyBorder="1" applyAlignment="1">
      <alignment horizontal="center" vertical="center" wrapText="1"/>
    </xf>
    <xf numFmtId="0" fontId="38" fillId="0" borderId="10" xfId="16" applyFont="1" applyFill="1" applyBorder="1" applyAlignment="1">
      <alignment vertical="center" wrapText="1"/>
    </xf>
    <xf numFmtId="0" fontId="38" fillId="0" borderId="10" xfId="16" applyFont="1" applyFill="1" applyBorder="1" applyAlignment="1">
      <alignment horizontal="center" vertical="center" wrapText="1"/>
    </xf>
    <xf numFmtId="187" fontId="7" fillId="0" borderId="5" xfId="0" applyNumberFormat="1" applyFont="1" applyFill="1" applyBorder="1" applyAlignment="1">
      <alignment horizontal="center" vertical="center" wrapText="1"/>
    </xf>
    <xf numFmtId="0" fontId="0" fillId="0" borderId="5" xfId="0" applyFont="1" applyFill="1" applyBorder="1" applyAlignment="1">
      <alignment horizontal="center" vertical="center" wrapText="1"/>
    </xf>
    <xf numFmtId="0" fontId="38" fillId="0" borderId="5" xfId="16" applyFont="1" applyFill="1" applyBorder="1" applyAlignment="1">
      <alignment vertical="center" wrapText="1"/>
    </xf>
    <xf numFmtId="0" fontId="38" fillId="0" borderId="5" xfId="16" applyFont="1" applyFill="1" applyBorder="1" applyAlignment="1">
      <alignment horizontal="center" vertical="center" wrapText="1"/>
    </xf>
    <xf numFmtId="187" fontId="38" fillId="0" borderId="5" xfId="16" applyNumberFormat="1" applyFont="1" applyFill="1" applyBorder="1" applyAlignment="1">
      <alignment horizontal="center" vertical="center" wrapText="1"/>
    </xf>
    <xf numFmtId="10" fontId="7" fillId="0" borderId="5" xfId="2" applyNumberFormat="1" applyFont="1" applyFill="1" applyBorder="1" applyAlignment="1">
      <alignment horizontal="center" vertical="center" wrapText="1"/>
    </xf>
    <xf numFmtId="49" fontId="38" fillId="0" borderId="5" xfId="16" applyNumberFormat="1" applyFont="1" applyFill="1" applyBorder="1" applyAlignment="1">
      <alignment horizontal="center" vertical="center" wrapText="1"/>
    </xf>
    <xf numFmtId="0" fontId="38" fillId="0" borderId="5" xfId="16" applyFont="1" applyFill="1" applyBorder="1" applyAlignment="1">
      <alignment horizontal="left" vertical="center" wrapText="1"/>
    </xf>
    <xf numFmtId="0" fontId="7" fillId="0" borderId="5" xfId="16" applyFont="1" applyFill="1" applyBorder="1" applyAlignment="1">
      <alignment horizontal="center" vertical="center" wrapText="1"/>
    </xf>
    <xf numFmtId="0" fontId="0" fillId="0" borderId="0" xfId="0" applyFill="1" applyBorder="1" applyAlignment="1">
      <alignment horizontal="center" vertical="center" wrapText="1"/>
    </xf>
    <xf numFmtId="0" fontId="34" fillId="0" borderId="0" xfId="0" applyFont="1" applyFill="1" applyBorder="1" applyAlignment="1">
      <alignment vertical="center" wrapText="1"/>
    </xf>
    <xf numFmtId="0" fontId="34" fillId="0" borderId="0" xfId="0" applyFont="1" applyFill="1" applyAlignment="1">
      <alignment horizontal="center" vertical="center" wrapText="1"/>
    </xf>
    <xf numFmtId="0" fontId="35" fillId="0" borderId="9" xfId="0" applyFont="1" applyFill="1" applyBorder="1" applyAlignment="1">
      <alignment horizontal="center" vertical="center" wrapText="1"/>
    </xf>
    <xf numFmtId="0" fontId="34" fillId="0" borderId="6" xfId="19" applyFont="1" applyFill="1" applyBorder="1" applyAlignment="1">
      <alignment horizontal="center" vertical="center" wrapText="1"/>
    </xf>
    <xf numFmtId="0" fontId="34" fillId="0" borderId="7" xfId="19" applyFont="1" applyFill="1" applyBorder="1" applyAlignment="1">
      <alignment horizontal="center" vertical="center" wrapText="1"/>
    </xf>
    <xf numFmtId="0" fontId="34" fillId="0" borderId="8" xfId="19"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8" xfId="0" applyFont="1" applyFill="1" applyBorder="1" applyAlignment="1">
      <alignment horizontal="left" vertical="center" wrapText="1"/>
    </xf>
    <xf numFmtId="0" fontId="38" fillId="0" borderId="5" xfId="16" applyFont="1" applyFill="1" applyBorder="1" applyAlignment="1">
      <alignment horizontal="center" vertical="center" wrapText="1"/>
    </xf>
    <xf numFmtId="0" fontId="7" fillId="0" borderId="6" xfId="20" applyFont="1" applyFill="1" applyBorder="1" applyAlignment="1">
      <alignment horizontal="center" vertical="center" wrapText="1"/>
    </xf>
    <xf numFmtId="0" fontId="7" fillId="0" borderId="7" xfId="20" applyFont="1" applyFill="1" applyBorder="1" applyAlignment="1">
      <alignment horizontal="center" vertical="center" wrapText="1"/>
    </xf>
    <xf numFmtId="0" fontId="7" fillId="0" borderId="8" xfId="20" applyFont="1" applyFill="1" applyBorder="1" applyAlignment="1">
      <alignment horizontal="center" vertical="center" wrapText="1"/>
    </xf>
    <xf numFmtId="9" fontId="37" fillId="0" borderId="5" xfId="0" applyNumberFormat="1" applyFont="1" applyFill="1" applyBorder="1" applyAlignment="1">
      <alignment horizontal="center" vertical="center" wrapText="1"/>
    </xf>
    <xf numFmtId="0" fontId="38" fillId="0" borderId="5" xfId="16" applyFont="1" applyFill="1" applyBorder="1" applyAlignment="1">
      <alignment horizontal="left" vertical="center" wrapText="1"/>
    </xf>
    <xf numFmtId="9" fontId="37" fillId="0" borderId="6" xfId="0" applyNumberFormat="1" applyFont="1" applyFill="1" applyBorder="1" applyAlignment="1">
      <alignment horizontal="center" vertical="center" wrapText="1"/>
    </xf>
    <xf numFmtId="9" fontId="37" fillId="0" borderId="7" xfId="0" applyNumberFormat="1" applyFont="1" applyFill="1" applyBorder="1" applyAlignment="1">
      <alignment horizontal="center" vertical="center" wrapText="1"/>
    </xf>
    <xf numFmtId="9" fontId="37" fillId="0" borderId="8" xfId="0" applyNumberFormat="1" applyFont="1" applyFill="1" applyBorder="1" applyAlignment="1">
      <alignment horizontal="center" vertical="center" wrapText="1"/>
    </xf>
    <xf numFmtId="0" fontId="34" fillId="0" borderId="0" xfId="0" applyFont="1" applyFill="1" applyBorder="1" applyAlignment="1">
      <alignment horizontal="left" vertical="center" wrapText="1"/>
    </xf>
    <xf numFmtId="0" fontId="34" fillId="0" borderId="0" xfId="0" applyFont="1" applyFill="1" applyBorder="1" applyAlignment="1">
      <alignment horizontal="center" vertical="center" wrapText="1"/>
    </xf>
    <xf numFmtId="0" fontId="34" fillId="0" borderId="5" xfId="0" applyFont="1" applyFill="1" applyBorder="1" applyAlignment="1">
      <alignment horizontal="center" vertical="center" wrapText="1"/>
    </xf>
    <xf numFmtId="9" fontId="37" fillId="0" borderId="10" xfId="0" applyNumberFormat="1" applyFont="1" applyFill="1" applyBorder="1" applyAlignment="1">
      <alignment horizontal="center" vertical="center" wrapText="1"/>
    </xf>
    <xf numFmtId="9" fontId="37" fillId="0" borderId="11" xfId="0" applyNumberFormat="1" applyFont="1" applyFill="1" applyBorder="1" applyAlignment="1">
      <alignment horizontal="center" vertical="center" wrapText="1"/>
    </xf>
    <xf numFmtId="9" fontId="37" fillId="0" borderId="16" xfId="0" applyNumberFormat="1" applyFont="1" applyFill="1" applyBorder="1" applyAlignment="1">
      <alignment horizontal="center" vertical="center" wrapText="1"/>
    </xf>
    <xf numFmtId="0" fontId="34" fillId="0" borderId="5" xfId="19" applyFont="1" applyFill="1" applyBorder="1" applyAlignment="1">
      <alignment horizontal="center" vertical="center" wrapText="1"/>
    </xf>
    <xf numFmtId="0" fontId="34" fillId="0" borderId="10" xfId="19" applyFont="1" applyFill="1" applyBorder="1" applyAlignment="1">
      <alignment horizontal="center" vertical="center" wrapText="1"/>
    </xf>
    <xf numFmtId="0" fontId="34" fillId="0" borderId="11" xfId="19" applyFont="1" applyFill="1" applyBorder="1" applyAlignment="1">
      <alignment horizontal="center" vertical="center" wrapText="1"/>
    </xf>
    <xf numFmtId="0" fontId="34" fillId="0" borderId="16" xfId="19" applyFont="1" applyFill="1" applyBorder="1" applyAlignment="1">
      <alignment horizontal="center" vertical="center" wrapText="1"/>
    </xf>
    <xf numFmtId="0" fontId="36" fillId="0" borderId="5" xfId="0" applyFont="1" applyFill="1" applyBorder="1" applyAlignment="1">
      <alignment horizontal="center" vertical="center" wrapText="1"/>
    </xf>
    <xf numFmtId="0" fontId="34" fillId="0" borderId="12" xfId="0" applyFont="1" applyFill="1" applyBorder="1" applyAlignment="1">
      <alignment horizontal="center" vertical="center" wrapText="1"/>
    </xf>
    <xf numFmtId="0" fontId="34" fillId="0" borderId="13" xfId="0" applyFont="1" applyFill="1" applyBorder="1" applyAlignment="1">
      <alignment horizontal="center" vertical="center" wrapText="1"/>
    </xf>
    <xf numFmtId="0" fontId="34" fillId="0" borderId="14" xfId="0" applyFont="1" applyFill="1" applyBorder="1" applyAlignment="1">
      <alignment horizontal="center" vertical="center" wrapText="1"/>
    </xf>
    <xf numFmtId="0" fontId="34" fillId="0" borderId="15" xfId="0" applyFont="1" applyFill="1" applyBorder="1" applyAlignment="1">
      <alignment horizontal="center" vertical="center" wrapText="1"/>
    </xf>
    <xf numFmtId="9" fontId="37" fillId="0" borderId="12" xfId="0" applyNumberFormat="1" applyFont="1" applyFill="1" applyBorder="1" applyAlignment="1">
      <alignment horizontal="center" vertical="center" wrapText="1"/>
    </xf>
    <xf numFmtId="9" fontId="37" fillId="0" borderId="13" xfId="0" applyNumberFormat="1" applyFont="1" applyFill="1" applyBorder="1" applyAlignment="1">
      <alignment horizontal="center" vertical="center" wrapText="1"/>
    </xf>
    <xf numFmtId="9" fontId="37" fillId="0" borderId="17" xfId="0" applyNumberFormat="1" applyFont="1" applyFill="1" applyBorder="1" applyAlignment="1">
      <alignment horizontal="center" vertical="center" wrapText="1"/>
    </xf>
    <xf numFmtId="9" fontId="37" fillId="0" borderId="18" xfId="0" applyNumberFormat="1" applyFont="1" applyFill="1" applyBorder="1" applyAlignment="1">
      <alignment horizontal="center" vertical="center" wrapText="1"/>
    </xf>
    <xf numFmtId="0" fontId="34" fillId="0" borderId="12" xfId="19" applyFont="1" applyFill="1" applyBorder="1" applyAlignment="1">
      <alignment horizontal="center" vertical="center" wrapText="1"/>
    </xf>
    <xf numFmtId="0" fontId="34" fillId="0" borderId="19" xfId="19" applyFont="1" applyFill="1" applyBorder="1" applyAlignment="1">
      <alignment horizontal="center" vertical="center" wrapText="1"/>
    </xf>
    <xf numFmtId="0" fontId="34" fillId="0" borderId="14" xfId="19" applyFont="1" applyFill="1" applyBorder="1" applyAlignment="1">
      <alignment horizontal="center" vertical="center" wrapText="1"/>
    </xf>
    <xf numFmtId="0" fontId="34" fillId="0" borderId="9" xfId="19" applyFont="1" applyFill="1" applyBorder="1" applyAlignment="1">
      <alignment horizontal="center" vertical="center" wrapText="1"/>
    </xf>
    <xf numFmtId="0" fontId="34" fillId="0" borderId="13" xfId="19" applyFont="1" applyFill="1" applyBorder="1" applyAlignment="1">
      <alignment horizontal="center" vertical="center" wrapText="1"/>
    </xf>
    <xf numFmtId="0" fontId="34" fillId="0" borderId="15" xfId="19" applyFont="1" applyFill="1" applyBorder="1" applyAlignment="1">
      <alignment horizontal="center" vertical="center" wrapText="1"/>
    </xf>
    <xf numFmtId="9" fontId="28" fillId="0" borderId="5" xfId="0" applyNumberFormat="1" applyFont="1" applyFill="1" applyBorder="1" applyAlignment="1">
      <alignment horizontal="center" vertical="center" wrapText="1"/>
    </xf>
    <xf numFmtId="0" fontId="13" fillId="0" borderId="5" xfId="0" applyFont="1" applyFill="1" applyBorder="1" applyAlignment="1">
      <alignment horizontal="center" vertical="center" wrapText="1"/>
    </xf>
    <xf numFmtId="184" fontId="13" fillId="0" borderId="6" xfId="0" applyNumberFormat="1" applyFont="1" applyFill="1" applyBorder="1" applyAlignment="1">
      <alignment horizontal="center" vertical="center" wrapText="1"/>
    </xf>
    <xf numFmtId="184" fontId="13" fillId="0" borderId="7" xfId="0" applyNumberFormat="1"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179" fontId="13" fillId="0" borderId="6" xfId="0" applyNumberFormat="1" applyFont="1" applyFill="1" applyBorder="1" applyAlignment="1">
      <alignment horizontal="center" vertical="center" wrapText="1"/>
    </xf>
    <xf numFmtId="179" fontId="13" fillId="0" borderId="7" xfId="0" applyNumberFormat="1" applyFont="1" applyFill="1" applyBorder="1" applyAlignment="1">
      <alignment horizontal="center" vertical="center" wrapText="1"/>
    </xf>
    <xf numFmtId="179" fontId="13" fillId="0" borderId="8" xfId="0" applyNumberFormat="1" applyFont="1" applyFill="1" applyBorder="1" applyAlignment="1">
      <alignment horizontal="center" vertical="center" wrapText="1"/>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25" fillId="0" borderId="5"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5" fillId="0" borderId="6" xfId="0" applyFont="1" applyFill="1" applyBorder="1" applyAlignment="1">
      <alignment horizontal="center" vertical="center"/>
    </xf>
    <xf numFmtId="0" fontId="25" fillId="0" borderId="8" xfId="0" applyFont="1" applyFill="1" applyBorder="1" applyAlignment="1">
      <alignment horizontal="center" vertical="center"/>
    </xf>
    <xf numFmtId="0" fontId="26" fillId="0" borderId="6"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3" fillId="0" borderId="0" xfId="0" applyFont="1" applyFill="1" applyBorder="1" applyAlignment="1">
      <alignment horizontal="center" vertical="center" wrapText="1"/>
    </xf>
    <xf numFmtId="184" fontId="23" fillId="0" borderId="0" xfId="0" applyNumberFormat="1" applyFont="1" applyFill="1" applyBorder="1" applyAlignment="1">
      <alignment horizontal="center" vertical="center" wrapText="1"/>
    </xf>
    <xf numFmtId="184" fontId="23" fillId="0" borderId="0" xfId="0" applyNumberFormat="1" applyFont="1" applyFill="1" applyAlignment="1">
      <alignment horizontal="center" vertical="center" wrapText="1"/>
    </xf>
    <xf numFmtId="0" fontId="23" fillId="0" borderId="0" xfId="0" applyFont="1" applyFill="1" applyAlignment="1">
      <alignment horizontal="center" vertical="center" wrapText="1"/>
    </xf>
    <xf numFmtId="179" fontId="23" fillId="0" borderId="0" xfId="0" applyNumberFormat="1" applyFont="1" applyFill="1" applyBorder="1" applyAlignment="1">
      <alignment horizontal="center" vertical="center" wrapText="1"/>
    </xf>
    <xf numFmtId="179" fontId="23" fillId="0" borderId="0" xfId="0" applyNumberFormat="1" applyFont="1" applyFill="1" applyAlignment="1">
      <alignment horizontal="center" vertical="center" wrapText="1"/>
    </xf>
    <xf numFmtId="0" fontId="12" fillId="0"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6" xfId="0" applyFont="1" applyFill="1" applyBorder="1" applyAlignment="1">
      <alignment horizontal="center" vertical="center"/>
    </xf>
    <xf numFmtId="0" fontId="9" fillId="0" borderId="8" xfId="0" applyFont="1" applyFill="1" applyBorder="1" applyAlignment="1">
      <alignment horizontal="center" vertical="center"/>
    </xf>
    <xf numFmtId="0" fontId="16" fillId="0" borderId="6"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8" fillId="0" borderId="5" xfId="14" applyFill="1" applyBorder="1" applyAlignment="1" applyProtection="1">
      <alignment horizontal="center" vertical="center" wrapText="1"/>
    </xf>
    <xf numFmtId="0" fontId="1"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0" fontId="4" fillId="0" borderId="3" xfId="0" applyFont="1" applyBorder="1" applyAlignment="1">
      <alignment horizontal="center" vertical="center" wrapText="1"/>
    </xf>
    <xf numFmtId="0" fontId="5" fillId="0" borderId="3" xfId="0" applyFont="1" applyBorder="1" applyAlignment="1">
      <alignment horizontal="center" vertical="center" wrapText="1"/>
    </xf>
    <xf numFmtId="0" fontId="46" fillId="0" borderId="5" xfId="16" applyFont="1" applyFill="1" applyBorder="1" applyAlignment="1">
      <alignment vertical="center" wrapText="1"/>
    </xf>
  </cellXfs>
  <cellStyles count="21">
    <cellStyle name="百分比" xfId="2" builtinId="5"/>
    <cellStyle name="百分比 2" xfId="4"/>
    <cellStyle name="常规" xfId="0" builtinId="0"/>
    <cellStyle name="常规 11" xfId="11"/>
    <cellStyle name="常规 11 2" xfId="12"/>
    <cellStyle name="常规 11 3" xfId="13"/>
    <cellStyle name="常规 16" xfId="5"/>
    <cellStyle name="常规 16 2" xfId="9"/>
    <cellStyle name="常规 2" xfId="14"/>
    <cellStyle name="常规 2 2" xfId="8"/>
    <cellStyle name="常规 2 4" xfId="10"/>
    <cellStyle name="常规 3" xfId="15"/>
    <cellStyle name="常规 3 2" xfId="7"/>
    <cellStyle name="常规 4" xfId="16"/>
    <cellStyle name="常规 4 3" xfId="17"/>
    <cellStyle name="常规 5" xfId="18"/>
    <cellStyle name="常规 6" xfId="3"/>
    <cellStyle name="常规 7" xfId="19"/>
    <cellStyle name="常规 8 2" xfId="6"/>
    <cellStyle name="常规_绩效考评指标(4.1）" xfId="20"/>
    <cellStyle name="输出 3" xfId="1"/>
  </cellStyles>
  <dxfs count="0"/>
  <tableStyles count="0" defaultTableStyle="TableStyleMedium2" defaultPivotStyle="PivotStyleMedium9"/>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7"/>
  <sheetViews>
    <sheetView tabSelected="1" view="pageBreakPreview" zoomScaleNormal="130" workbookViewId="0">
      <pane xSplit="5" ySplit="6" topLeftCell="F17" activePane="bottomRight" state="frozen"/>
      <selection pane="topRight"/>
      <selection pane="bottomLeft"/>
      <selection pane="bottomRight" activeCell="Q20" sqref="Q20"/>
    </sheetView>
  </sheetViews>
  <sheetFormatPr defaultColWidth="7.5" defaultRowHeight="13.5" x14ac:dyDescent="0.15"/>
  <cols>
    <col min="1" max="1" width="6.25" style="113" customWidth="1"/>
    <col min="2" max="2" width="5.625" style="113" hidden="1" customWidth="1"/>
    <col min="3" max="3" width="13" style="113" hidden="1" customWidth="1"/>
    <col min="4" max="4" width="15.875" style="113" hidden="1" customWidth="1"/>
    <col min="5" max="5" width="18.375" style="113" customWidth="1"/>
    <col min="6" max="6" width="25.875" style="113" customWidth="1"/>
    <col min="7" max="9" width="12.25" style="113" customWidth="1"/>
    <col min="10" max="10" width="28.125" style="113" customWidth="1"/>
    <col min="11" max="11" width="13.75" style="113" hidden="1" customWidth="1"/>
    <col min="12" max="14" width="10" style="113" hidden="1" customWidth="1"/>
    <col min="15" max="15" width="12.875" style="113" hidden="1" customWidth="1"/>
    <col min="16" max="16" width="5.25" style="114" bestFit="1" customWidth="1"/>
    <col min="17" max="17" width="56.75" style="113" bestFit="1" customWidth="1"/>
    <col min="18" max="26" width="14.25" style="113" bestFit="1" customWidth="1"/>
    <col min="27" max="27" width="7.5" style="113"/>
    <col min="28" max="29" width="12.875" style="113"/>
    <col min="30" max="16384" width="7.5" style="113"/>
  </cols>
  <sheetData>
    <row r="1" spans="1:26" ht="24.95" customHeight="1" x14ac:dyDescent="0.15">
      <c r="A1" s="133" t="s">
        <v>0</v>
      </c>
      <c r="B1" s="133"/>
      <c r="C1" s="133"/>
    </row>
    <row r="2" spans="1:26" ht="34.5" customHeight="1" x14ac:dyDescent="0.15">
      <c r="A2" s="134" t="s">
        <v>1</v>
      </c>
      <c r="B2" s="134"/>
      <c r="C2" s="134"/>
      <c r="D2" s="134"/>
      <c r="E2" s="134"/>
      <c r="F2" s="134"/>
      <c r="G2" s="134"/>
      <c r="H2" s="134"/>
      <c r="I2" s="134"/>
      <c r="J2" s="134"/>
      <c r="K2" s="134"/>
      <c r="L2" s="134"/>
      <c r="M2" s="134"/>
      <c r="N2" s="134"/>
      <c r="O2" s="134"/>
      <c r="P2" s="134"/>
      <c r="Q2" s="134"/>
      <c r="R2" s="134"/>
      <c r="S2" s="134"/>
      <c r="T2" s="134"/>
      <c r="U2" s="134"/>
      <c r="V2" s="134"/>
      <c r="W2" s="134"/>
      <c r="X2" s="134"/>
      <c r="Y2" s="134"/>
      <c r="Z2" s="134"/>
    </row>
    <row r="3" spans="1:26" ht="11.25" customHeight="1" x14ac:dyDescent="0.15">
      <c r="A3" s="163" t="s">
        <v>2</v>
      </c>
      <c r="B3" s="163"/>
      <c r="C3" s="163"/>
      <c r="D3" s="163"/>
      <c r="E3" s="163"/>
      <c r="F3" s="160" t="s">
        <v>3</v>
      </c>
      <c r="G3" s="160" t="s">
        <v>4</v>
      </c>
      <c r="H3" s="160" t="s">
        <v>5</v>
      </c>
      <c r="I3" s="160" t="s">
        <v>6</v>
      </c>
      <c r="J3" s="160" t="s">
        <v>7</v>
      </c>
      <c r="K3" s="159" t="s">
        <v>8</v>
      </c>
      <c r="L3" s="159"/>
      <c r="M3" s="159"/>
      <c r="N3" s="159"/>
      <c r="O3" s="159"/>
      <c r="P3" s="159"/>
      <c r="Q3" s="160" t="s">
        <v>9</v>
      </c>
      <c r="R3" s="172" t="s">
        <v>10</v>
      </c>
      <c r="S3" s="173"/>
      <c r="T3" s="159" t="s">
        <v>11</v>
      </c>
      <c r="U3" s="159"/>
      <c r="V3" s="172" t="s">
        <v>12</v>
      </c>
      <c r="W3" s="173"/>
      <c r="X3" s="173"/>
      <c r="Y3" s="173"/>
      <c r="Z3" s="176"/>
    </row>
    <row r="4" spans="1:26" ht="13.5" customHeight="1" x14ac:dyDescent="0.15">
      <c r="A4" s="163"/>
      <c r="B4" s="163"/>
      <c r="C4" s="163"/>
      <c r="D4" s="163"/>
      <c r="E4" s="163"/>
      <c r="F4" s="161"/>
      <c r="G4" s="161"/>
      <c r="H4" s="161"/>
      <c r="I4" s="161"/>
      <c r="J4" s="161"/>
      <c r="K4" s="159"/>
      <c r="L4" s="159"/>
      <c r="M4" s="159"/>
      <c r="N4" s="159"/>
      <c r="O4" s="159"/>
      <c r="P4" s="159"/>
      <c r="Q4" s="161"/>
      <c r="R4" s="174"/>
      <c r="S4" s="175"/>
      <c r="T4" s="159"/>
      <c r="U4" s="159"/>
      <c r="V4" s="174"/>
      <c r="W4" s="175"/>
      <c r="X4" s="175"/>
      <c r="Y4" s="175"/>
      <c r="Z4" s="177"/>
    </row>
    <row r="5" spans="1:26" ht="14.25" customHeight="1" x14ac:dyDescent="0.15">
      <c r="A5" s="155" t="s">
        <v>13</v>
      </c>
      <c r="B5" s="164" t="s">
        <v>14</v>
      </c>
      <c r="C5" s="165"/>
      <c r="D5" s="155" t="s">
        <v>15</v>
      </c>
      <c r="E5" s="159" t="s">
        <v>16</v>
      </c>
      <c r="F5" s="161"/>
      <c r="G5" s="161"/>
      <c r="H5" s="161"/>
      <c r="I5" s="161"/>
      <c r="J5" s="161"/>
      <c r="K5" s="160" t="s">
        <v>17</v>
      </c>
      <c r="L5" s="135" t="s">
        <v>18</v>
      </c>
      <c r="M5" s="136"/>
      <c r="N5" s="136"/>
      <c r="O5" s="136"/>
      <c r="P5" s="137"/>
      <c r="Q5" s="161"/>
      <c r="R5" s="160" t="s">
        <v>19</v>
      </c>
      <c r="S5" s="160" t="s">
        <v>20</v>
      </c>
      <c r="T5" s="160" t="s">
        <v>21</v>
      </c>
      <c r="U5" s="160" t="s">
        <v>22</v>
      </c>
      <c r="V5" s="160" t="s">
        <v>23</v>
      </c>
      <c r="W5" s="160" t="s">
        <v>24</v>
      </c>
      <c r="X5" s="160" t="s">
        <v>25</v>
      </c>
      <c r="Y5" s="160" t="s">
        <v>26</v>
      </c>
      <c r="Z5" s="160" t="s">
        <v>27</v>
      </c>
    </row>
    <row r="6" spans="1:26" ht="19.5" customHeight="1" x14ac:dyDescent="0.15">
      <c r="A6" s="155"/>
      <c r="B6" s="166"/>
      <c r="C6" s="167"/>
      <c r="D6" s="155"/>
      <c r="E6" s="159"/>
      <c r="F6" s="162"/>
      <c r="G6" s="162"/>
      <c r="H6" s="162"/>
      <c r="I6" s="162"/>
      <c r="J6" s="162"/>
      <c r="K6" s="162"/>
      <c r="L6" s="115">
        <v>0</v>
      </c>
      <c r="M6" s="115">
        <v>0.3</v>
      </c>
      <c r="N6" s="115">
        <v>0.6</v>
      </c>
      <c r="O6" s="115">
        <v>0.8</v>
      </c>
      <c r="P6" s="115">
        <v>1</v>
      </c>
      <c r="Q6" s="162"/>
      <c r="R6" s="162"/>
      <c r="S6" s="162"/>
      <c r="T6" s="162"/>
      <c r="U6" s="162"/>
      <c r="V6" s="162"/>
      <c r="W6" s="162"/>
      <c r="X6" s="162"/>
      <c r="Y6" s="162"/>
      <c r="Z6" s="162"/>
    </row>
    <row r="7" spans="1:26" ht="93" customHeight="1" x14ac:dyDescent="0.15">
      <c r="A7" s="148" t="s">
        <v>28</v>
      </c>
      <c r="B7" s="148" t="s">
        <v>29</v>
      </c>
      <c r="C7" s="148"/>
      <c r="D7" s="156" t="s">
        <v>30</v>
      </c>
      <c r="E7" s="117" t="s">
        <v>31</v>
      </c>
      <c r="F7" s="118" t="s">
        <v>32</v>
      </c>
      <c r="G7" s="8">
        <v>2</v>
      </c>
      <c r="H7" s="8">
        <f>G7</f>
        <v>2</v>
      </c>
      <c r="I7" s="127">
        <f>H7/G7</f>
        <v>1</v>
      </c>
      <c r="J7" s="127"/>
      <c r="K7" s="8" t="s">
        <v>33</v>
      </c>
      <c r="L7" s="8" t="s">
        <v>34</v>
      </c>
      <c r="M7" s="8"/>
      <c r="N7" s="8" t="s">
        <v>35</v>
      </c>
      <c r="O7" s="8"/>
      <c r="P7" s="8" t="s">
        <v>36</v>
      </c>
      <c r="Q7" s="129" t="s">
        <v>37</v>
      </c>
      <c r="R7" s="130" t="s">
        <v>38</v>
      </c>
      <c r="S7" s="125"/>
      <c r="T7" s="130" t="s">
        <v>38</v>
      </c>
      <c r="U7" s="130"/>
      <c r="V7" s="125"/>
      <c r="W7" s="125"/>
      <c r="X7" s="125"/>
      <c r="Y7" s="130"/>
      <c r="Z7" s="125"/>
    </row>
    <row r="8" spans="1:26" ht="68.25" customHeight="1" x14ac:dyDescent="0.15">
      <c r="A8" s="148"/>
      <c r="B8" s="148"/>
      <c r="C8" s="148"/>
      <c r="D8" s="157"/>
      <c r="E8" s="117" t="s">
        <v>39</v>
      </c>
      <c r="F8" s="118" t="s">
        <v>40</v>
      </c>
      <c r="G8" s="8">
        <v>3</v>
      </c>
      <c r="H8" s="8">
        <f t="shared" ref="H8:H23" si="0">G8</f>
        <v>3</v>
      </c>
      <c r="I8" s="127">
        <f t="shared" ref="I8:I23" si="1">H8/G8</f>
        <v>1</v>
      </c>
      <c r="J8" s="127"/>
      <c r="K8" s="8" t="s">
        <v>33</v>
      </c>
      <c r="L8" s="8" t="s">
        <v>41</v>
      </c>
      <c r="M8" s="8"/>
      <c r="N8" s="8" t="s">
        <v>42</v>
      </c>
      <c r="O8" s="8"/>
      <c r="P8" s="8" t="s">
        <v>43</v>
      </c>
      <c r="Q8" s="129" t="s">
        <v>44</v>
      </c>
      <c r="R8" s="130" t="s">
        <v>38</v>
      </c>
      <c r="S8" s="130" t="s">
        <v>38</v>
      </c>
      <c r="T8" s="130" t="s">
        <v>38</v>
      </c>
      <c r="U8" s="130" t="s">
        <v>38</v>
      </c>
      <c r="V8" s="125"/>
      <c r="W8" s="125"/>
      <c r="X8" s="125"/>
      <c r="Y8" s="130" t="s">
        <v>38</v>
      </c>
      <c r="Z8" s="125"/>
    </row>
    <row r="9" spans="1:26" ht="68.25" customHeight="1" x14ac:dyDescent="0.15">
      <c r="A9" s="148"/>
      <c r="B9" s="148"/>
      <c r="C9" s="148"/>
      <c r="D9" s="157"/>
      <c r="E9" s="117" t="s">
        <v>45</v>
      </c>
      <c r="F9" s="118" t="s">
        <v>46</v>
      </c>
      <c r="G9" s="8">
        <v>3</v>
      </c>
      <c r="H9" s="8">
        <f t="shared" si="0"/>
        <v>3</v>
      </c>
      <c r="I9" s="127">
        <f t="shared" si="1"/>
        <v>1</v>
      </c>
      <c r="J9" s="127"/>
      <c r="K9" s="8" t="s">
        <v>47</v>
      </c>
      <c r="L9" s="138" t="s">
        <v>48</v>
      </c>
      <c r="M9" s="139"/>
      <c r="N9" s="139"/>
      <c r="O9" s="139"/>
      <c r="P9" s="140"/>
      <c r="Q9" s="129" t="s">
        <v>49</v>
      </c>
      <c r="R9" s="130" t="s">
        <v>38</v>
      </c>
      <c r="S9" s="130" t="s">
        <v>38</v>
      </c>
      <c r="T9" s="130"/>
      <c r="U9" s="130" t="s">
        <v>38</v>
      </c>
      <c r="V9" s="125"/>
      <c r="W9" s="125"/>
      <c r="X9" s="130" t="s">
        <v>38</v>
      </c>
      <c r="Y9" s="130"/>
      <c r="Z9" s="125"/>
    </row>
    <row r="10" spans="1:26" ht="132" customHeight="1" x14ac:dyDescent="0.15">
      <c r="A10" s="148"/>
      <c r="B10" s="148"/>
      <c r="C10" s="148"/>
      <c r="D10" s="156" t="s">
        <v>50</v>
      </c>
      <c r="E10" s="117" t="s">
        <v>51</v>
      </c>
      <c r="F10" s="118" t="s">
        <v>52</v>
      </c>
      <c r="G10" s="8">
        <v>4</v>
      </c>
      <c r="H10" s="8">
        <v>2</v>
      </c>
      <c r="I10" s="127">
        <f t="shared" si="1"/>
        <v>0.5</v>
      </c>
      <c r="J10" s="127" t="s">
        <v>53</v>
      </c>
      <c r="K10" s="8" t="s">
        <v>54</v>
      </c>
      <c r="L10" s="8" t="s">
        <v>55</v>
      </c>
      <c r="M10" s="8"/>
      <c r="N10" s="8"/>
      <c r="O10" s="8"/>
      <c r="P10" s="8" t="s">
        <v>56</v>
      </c>
      <c r="Q10" s="129" t="s">
        <v>57</v>
      </c>
      <c r="R10" s="130" t="s">
        <v>38</v>
      </c>
      <c r="S10" s="130" t="s">
        <v>38</v>
      </c>
      <c r="T10" s="130"/>
      <c r="U10" s="130" t="s">
        <v>38</v>
      </c>
      <c r="V10" s="130" t="s">
        <v>38</v>
      </c>
      <c r="W10" s="130"/>
      <c r="X10" s="130"/>
      <c r="Y10" s="130"/>
      <c r="Z10" s="125"/>
    </row>
    <row r="11" spans="1:26" ht="176.1" customHeight="1" x14ac:dyDescent="0.15">
      <c r="A11" s="148"/>
      <c r="B11" s="148"/>
      <c r="C11" s="148"/>
      <c r="D11" s="157"/>
      <c r="E11" s="117" t="s">
        <v>58</v>
      </c>
      <c r="F11" s="118" t="s">
        <v>59</v>
      </c>
      <c r="G11" s="8">
        <v>3</v>
      </c>
      <c r="H11" s="8">
        <v>1.5</v>
      </c>
      <c r="I11" s="127">
        <f t="shared" si="1"/>
        <v>0.5</v>
      </c>
      <c r="J11" s="127" t="s">
        <v>60</v>
      </c>
      <c r="K11" s="8" t="s">
        <v>47</v>
      </c>
      <c r="L11" s="138" t="s">
        <v>48</v>
      </c>
      <c r="M11" s="139"/>
      <c r="N11" s="139"/>
      <c r="O11" s="139"/>
      <c r="P11" s="140"/>
      <c r="Q11" s="129" t="s">
        <v>61</v>
      </c>
      <c r="R11" s="130"/>
      <c r="S11" s="130" t="s">
        <v>38</v>
      </c>
      <c r="T11" s="130"/>
      <c r="U11" s="130" t="s">
        <v>38</v>
      </c>
      <c r="V11" s="130" t="s">
        <v>38</v>
      </c>
      <c r="W11" s="130" t="s">
        <v>38</v>
      </c>
      <c r="X11" s="130" t="s">
        <v>38</v>
      </c>
      <c r="Y11" s="130"/>
      <c r="Z11" s="125"/>
    </row>
    <row r="12" spans="1:26" ht="51.75" customHeight="1" x14ac:dyDescent="0.15">
      <c r="A12" s="148"/>
      <c r="B12" s="148"/>
      <c r="C12" s="148"/>
      <c r="D12" s="158"/>
      <c r="E12" s="117" t="s">
        <v>62</v>
      </c>
      <c r="F12" s="118" t="s">
        <v>63</v>
      </c>
      <c r="G12" s="8">
        <v>2</v>
      </c>
      <c r="H12" s="8">
        <f t="shared" si="0"/>
        <v>2</v>
      </c>
      <c r="I12" s="127">
        <f t="shared" si="1"/>
        <v>1</v>
      </c>
      <c r="J12" s="127"/>
      <c r="K12" s="8" t="s">
        <v>47</v>
      </c>
      <c r="L12" s="138" t="s">
        <v>48</v>
      </c>
      <c r="M12" s="139"/>
      <c r="N12" s="139"/>
      <c r="O12" s="139"/>
      <c r="P12" s="140"/>
      <c r="Q12" s="129" t="s">
        <v>64</v>
      </c>
      <c r="R12" s="130"/>
      <c r="S12" s="130" t="s">
        <v>38</v>
      </c>
      <c r="T12" s="130"/>
      <c r="U12" s="130" t="s">
        <v>38</v>
      </c>
      <c r="V12" s="130" t="s">
        <v>38</v>
      </c>
      <c r="W12" s="130" t="s">
        <v>38</v>
      </c>
      <c r="X12" s="130" t="s">
        <v>38</v>
      </c>
      <c r="Y12" s="130"/>
      <c r="Z12" s="125"/>
    </row>
    <row r="13" spans="1:26" ht="78" customHeight="1" x14ac:dyDescent="0.15">
      <c r="A13" s="148"/>
      <c r="B13" s="148"/>
      <c r="C13" s="148"/>
      <c r="D13" s="148" t="s">
        <v>65</v>
      </c>
      <c r="E13" s="117" t="s">
        <v>66</v>
      </c>
      <c r="F13" s="118" t="s">
        <v>67</v>
      </c>
      <c r="G13" s="8">
        <v>3</v>
      </c>
      <c r="H13" s="119">
        <v>2.2799999999999998</v>
      </c>
      <c r="I13" s="127">
        <f t="shared" si="1"/>
        <v>0.7599999999999999</v>
      </c>
      <c r="J13" s="127" t="s">
        <v>68</v>
      </c>
      <c r="K13" s="8" t="s">
        <v>69</v>
      </c>
      <c r="L13" s="141" t="s">
        <v>70</v>
      </c>
      <c r="M13" s="142"/>
      <c r="N13" s="142"/>
      <c r="O13" s="142"/>
      <c r="P13" s="143"/>
      <c r="Q13" s="129" t="s">
        <v>71</v>
      </c>
      <c r="R13" s="130" t="s">
        <v>38</v>
      </c>
      <c r="S13" s="130" t="s">
        <v>38</v>
      </c>
      <c r="T13" s="130"/>
      <c r="U13" s="130" t="s">
        <v>38</v>
      </c>
      <c r="V13" s="130"/>
      <c r="W13" s="130"/>
      <c r="X13" s="130" t="s">
        <v>38</v>
      </c>
      <c r="Y13" s="130"/>
      <c r="Z13" s="125"/>
    </row>
    <row r="14" spans="1:26" customFormat="1" ht="132.94999999999999" customHeight="1" x14ac:dyDescent="0.15">
      <c r="A14" s="148"/>
      <c r="B14" s="148"/>
      <c r="C14" s="148"/>
      <c r="D14" s="148"/>
      <c r="E14" s="117" t="s">
        <v>72</v>
      </c>
      <c r="F14" s="118" t="s">
        <v>73</v>
      </c>
      <c r="G14" s="8">
        <v>10</v>
      </c>
      <c r="H14" s="119">
        <v>9.14</v>
      </c>
      <c r="I14" s="127">
        <f t="shared" si="1"/>
        <v>0.91400000000000003</v>
      </c>
      <c r="J14" s="127" t="s">
        <v>74</v>
      </c>
      <c r="K14" s="8" t="s">
        <v>69</v>
      </c>
      <c r="L14" s="138" t="s">
        <v>75</v>
      </c>
      <c r="M14" s="139"/>
      <c r="N14" s="139"/>
      <c r="O14" s="139"/>
      <c r="P14" s="140"/>
      <c r="Q14" s="129" t="s">
        <v>76</v>
      </c>
      <c r="R14" s="130" t="s">
        <v>38</v>
      </c>
      <c r="S14" s="130" t="s">
        <v>38</v>
      </c>
      <c r="T14" s="130"/>
      <c r="U14" s="130" t="s">
        <v>38</v>
      </c>
      <c r="V14" s="130"/>
      <c r="W14" s="130"/>
      <c r="X14" s="130" t="s">
        <v>38</v>
      </c>
      <c r="Y14" s="130"/>
      <c r="Z14" s="125"/>
    </row>
    <row r="15" spans="1:26" ht="48" customHeight="1" x14ac:dyDescent="0.15">
      <c r="A15" s="148"/>
      <c r="B15" s="148"/>
      <c r="C15" s="148"/>
      <c r="D15" s="148"/>
      <c r="E15" s="117" t="s">
        <v>77</v>
      </c>
      <c r="F15" s="118" t="s">
        <v>78</v>
      </c>
      <c r="G15" s="8">
        <v>4</v>
      </c>
      <c r="H15" s="119">
        <v>3.43</v>
      </c>
      <c r="I15" s="127">
        <f t="shared" si="1"/>
        <v>0.85750000000000004</v>
      </c>
      <c r="J15" s="127"/>
      <c r="K15" s="8" t="s">
        <v>69</v>
      </c>
      <c r="L15" s="138" t="s">
        <v>79</v>
      </c>
      <c r="M15" s="139"/>
      <c r="N15" s="139"/>
      <c r="O15" s="139"/>
      <c r="P15" s="140"/>
      <c r="Q15" s="129" t="s">
        <v>80</v>
      </c>
      <c r="R15" s="130"/>
      <c r="S15" s="130" t="s">
        <v>38</v>
      </c>
      <c r="T15" s="130"/>
      <c r="U15" s="130" t="s">
        <v>38</v>
      </c>
      <c r="V15" s="130"/>
      <c r="W15" s="130"/>
      <c r="X15" s="130" t="s">
        <v>38</v>
      </c>
      <c r="Y15" s="130" t="s">
        <v>38</v>
      </c>
      <c r="Z15" s="125"/>
    </row>
    <row r="16" spans="1:26" ht="78" customHeight="1" x14ac:dyDescent="0.15">
      <c r="A16" s="148"/>
      <c r="B16" s="148"/>
      <c r="C16" s="148"/>
      <c r="D16" s="148"/>
      <c r="E16" s="117" t="s">
        <v>81</v>
      </c>
      <c r="F16" s="118" t="s">
        <v>82</v>
      </c>
      <c r="G16" s="8">
        <v>4</v>
      </c>
      <c r="H16" s="119">
        <v>3.98</v>
      </c>
      <c r="I16" s="127">
        <f t="shared" si="1"/>
        <v>0.995</v>
      </c>
      <c r="J16" s="127"/>
      <c r="K16" s="8" t="s">
        <v>69</v>
      </c>
      <c r="L16" s="138" t="s">
        <v>83</v>
      </c>
      <c r="M16" s="139"/>
      <c r="N16" s="139"/>
      <c r="O16" s="139"/>
      <c r="P16" s="140"/>
      <c r="Q16" s="129" t="s">
        <v>84</v>
      </c>
      <c r="R16" s="130"/>
      <c r="S16" s="130" t="s">
        <v>38</v>
      </c>
      <c r="T16" s="130"/>
      <c r="U16" s="130" t="s">
        <v>38</v>
      </c>
      <c r="V16" s="130"/>
      <c r="W16" s="130"/>
      <c r="X16" s="130" t="s">
        <v>38</v>
      </c>
      <c r="Y16" s="130" t="s">
        <v>38</v>
      </c>
      <c r="Z16" s="125"/>
    </row>
    <row r="17" spans="1:28" ht="35.25" customHeight="1" x14ac:dyDescent="0.15">
      <c r="A17" s="148"/>
      <c r="B17" s="148"/>
      <c r="C17" s="148"/>
      <c r="D17" s="148"/>
      <c r="E17" s="117" t="s">
        <v>85</v>
      </c>
      <c r="F17" s="118" t="s">
        <v>86</v>
      </c>
      <c r="G17" s="8">
        <v>2</v>
      </c>
      <c r="H17" s="8">
        <v>2</v>
      </c>
      <c r="I17" s="127">
        <f t="shared" si="1"/>
        <v>1</v>
      </c>
      <c r="J17" s="127"/>
      <c r="K17" s="8" t="s">
        <v>33</v>
      </c>
      <c r="L17" s="8" t="s">
        <v>87</v>
      </c>
      <c r="M17" s="8" t="s">
        <v>88</v>
      </c>
      <c r="N17" s="8" t="s">
        <v>89</v>
      </c>
      <c r="O17" s="8" t="s">
        <v>90</v>
      </c>
      <c r="P17" s="8" t="s">
        <v>91</v>
      </c>
      <c r="Q17" s="129" t="s">
        <v>92</v>
      </c>
      <c r="R17" s="130" t="s">
        <v>38</v>
      </c>
      <c r="S17" s="130"/>
      <c r="T17" s="130"/>
      <c r="U17" s="130" t="s">
        <v>38</v>
      </c>
      <c r="V17" s="130" t="s">
        <v>38</v>
      </c>
      <c r="W17" s="130" t="s">
        <v>38</v>
      </c>
      <c r="X17" s="130" t="s">
        <v>38</v>
      </c>
      <c r="Y17" s="130"/>
      <c r="Z17" s="125"/>
    </row>
    <row r="18" spans="1:28" ht="33" customHeight="1" x14ac:dyDescent="0.15">
      <c r="A18" s="148" t="s">
        <v>93</v>
      </c>
      <c r="B18" s="148" t="s">
        <v>94</v>
      </c>
      <c r="C18" s="148"/>
      <c r="D18" s="157" t="s">
        <v>95</v>
      </c>
      <c r="E18" s="117" t="s">
        <v>96</v>
      </c>
      <c r="F18" s="120" t="s">
        <v>97</v>
      </c>
      <c r="G18" s="121">
        <v>10</v>
      </c>
      <c r="H18" s="8">
        <f t="shared" si="0"/>
        <v>10</v>
      </c>
      <c r="I18" s="127">
        <f t="shared" si="1"/>
        <v>1</v>
      </c>
      <c r="J18" s="127"/>
      <c r="K18" s="125" t="s">
        <v>33</v>
      </c>
      <c r="L18" s="125" t="s">
        <v>98</v>
      </c>
      <c r="M18" s="125"/>
      <c r="N18" s="125" t="s">
        <v>99</v>
      </c>
      <c r="O18" s="125"/>
      <c r="P18" s="125" t="s">
        <v>100</v>
      </c>
      <c r="Q18" s="120" t="s">
        <v>101</v>
      </c>
      <c r="R18" s="130" t="s">
        <v>38</v>
      </c>
      <c r="S18" s="129"/>
      <c r="T18" s="130" t="s">
        <v>38</v>
      </c>
      <c r="U18" s="130"/>
      <c r="V18" s="125"/>
      <c r="W18" s="125"/>
      <c r="X18" s="130"/>
      <c r="Y18" s="130"/>
      <c r="Z18" s="125"/>
    </row>
    <row r="19" spans="1:28" ht="72" customHeight="1" x14ac:dyDescent="0.15">
      <c r="A19" s="148"/>
      <c r="B19" s="148"/>
      <c r="C19" s="148"/>
      <c r="D19" s="157"/>
      <c r="E19" s="117" t="s">
        <v>102</v>
      </c>
      <c r="F19" s="118" t="s">
        <v>103</v>
      </c>
      <c r="G19" s="8">
        <v>10</v>
      </c>
      <c r="H19" s="8">
        <f t="shared" si="0"/>
        <v>10</v>
      </c>
      <c r="I19" s="127">
        <f t="shared" si="1"/>
        <v>1</v>
      </c>
      <c r="J19" s="127"/>
      <c r="K19" s="8" t="s">
        <v>33</v>
      </c>
      <c r="L19" s="125" t="s">
        <v>104</v>
      </c>
      <c r="M19" s="128" t="s">
        <v>105</v>
      </c>
      <c r="N19" s="128"/>
      <c r="O19" s="128"/>
      <c r="P19" s="128" t="s">
        <v>106</v>
      </c>
      <c r="Q19" s="129" t="s">
        <v>107</v>
      </c>
      <c r="R19" s="130" t="s">
        <v>38</v>
      </c>
      <c r="S19" s="130" t="s">
        <v>38</v>
      </c>
      <c r="T19" s="130"/>
      <c r="U19" s="130" t="s">
        <v>38</v>
      </c>
      <c r="V19" s="125"/>
      <c r="W19" s="125"/>
      <c r="X19" s="130" t="s">
        <v>38</v>
      </c>
      <c r="Y19" s="130"/>
      <c r="Z19" s="125"/>
    </row>
    <row r="20" spans="1:28" ht="40.5" x14ac:dyDescent="0.15">
      <c r="A20" s="148"/>
      <c r="B20" s="148"/>
      <c r="C20" s="148"/>
      <c r="D20" s="157"/>
      <c r="E20" s="117" t="s">
        <v>108</v>
      </c>
      <c r="F20" s="118" t="s">
        <v>109</v>
      </c>
      <c r="G20" s="8">
        <v>10</v>
      </c>
      <c r="H20" s="122">
        <f>80.71/100*G20</f>
        <v>8.0709999999999997</v>
      </c>
      <c r="I20" s="127">
        <f t="shared" si="1"/>
        <v>0.80709999999999993</v>
      </c>
      <c r="J20" s="127"/>
      <c r="K20" s="125" t="s">
        <v>69</v>
      </c>
      <c r="L20" s="144" t="s">
        <v>110</v>
      </c>
      <c r="M20" s="144"/>
      <c r="N20" s="144"/>
      <c r="O20" s="144"/>
      <c r="P20" s="144"/>
      <c r="Q20" s="223" t="s">
        <v>219</v>
      </c>
      <c r="R20" s="130" t="s">
        <v>38</v>
      </c>
      <c r="S20" s="130" t="s">
        <v>38</v>
      </c>
      <c r="T20" s="130"/>
      <c r="U20" s="130" t="s">
        <v>38</v>
      </c>
      <c r="V20" s="125"/>
      <c r="W20" s="125"/>
      <c r="X20" s="130"/>
      <c r="Y20" s="130"/>
      <c r="Z20" s="125"/>
    </row>
    <row r="21" spans="1:28" ht="33" customHeight="1" x14ac:dyDescent="0.15">
      <c r="A21" s="148" t="s">
        <v>111</v>
      </c>
      <c r="B21" s="168" t="s">
        <v>112</v>
      </c>
      <c r="C21" s="169"/>
      <c r="D21" s="156" t="s">
        <v>113</v>
      </c>
      <c r="E21" s="123" t="s">
        <v>114</v>
      </c>
      <c r="F21" s="124" t="s">
        <v>115</v>
      </c>
      <c r="G21" s="125">
        <v>10</v>
      </c>
      <c r="H21" s="8">
        <f t="shared" si="0"/>
        <v>10</v>
      </c>
      <c r="I21" s="127">
        <f t="shared" si="1"/>
        <v>1</v>
      </c>
      <c r="J21" s="127"/>
      <c r="K21" s="125" t="s">
        <v>33</v>
      </c>
      <c r="L21" s="125" t="s">
        <v>116</v>
      </c>
      <c r="M21" s="125" t="s">
        <v>117</v>
      </c>
      <c r="N21" s="125" t="s">
        <v>105</v>
      </c>
      <c r="O21" s="125" t="s">
        <v>118</v>
      </c>
      <c r="P21" s="125" t="s">
        <v>119</v>
      </c>
      <c r="Q21" s="124" t="s">
        <v>120</v>
      </c>
      <c r="R21" s="129"/>
      <c r="S21" s="130" t="s">
        <v>38</v>
      </c>
      <c r="T21" s="130" t="s">
        <v>38</v>
      </c>
      <c r="U21" s="130"/>
      <c r="V21" s="130"/>
      <c r="W21" s="130"/>
      <c r="X21" s="125"/>
      <c r="Y21" s="130"/>
      <c r="Z21" s="125"/>
    </row>
    <row r="22" spans="1:28" ht="33" customHeight="1" x14ac:dyDescent="0.15">
      <c r="A22" s="148"/>
      <c r="B22" s="170"/>
      <c r="C22" s="171"/>
      <c r="D22" s="158"/>
      <c r="E22" s="123" t="s">
        <v>121</v>
      </c>
      <c r="F22" s="124" t="s">
        <v>122</v>
      </c>
      <c r="G22" s="125">
        <v>10</v>
      </c>
      <c r="H22" s="8">
        <f t="shared" si="0"/>
        <v>10</v>
      </c>
      <c r="I22" s="127">
        <f t="shared" si="1"/>
        <v>1</v>
      </c>
      <c r="J22" s="127"/>
      <c r="K22" s="125" t="s">
        <v>69</v>
      </c>
      <c r="L22" s="145" t="s">
        <v>123</v>
      </c>
      <c r="M22" s="146"/>
      <c r="N22" s="146"/>
      <c r="O22" s="146"/>
      <c r="P22" s="147"/>
      <c r="Q22" s="124" t="s">
        <v>124</v>
      </c>
      <c r="R22" s="129"/>
      <c r="S22" s="130"/>
      <c r="T22" s="130"/>
      <c r="U22" s="130"/>
      <c r="V22" s="130"/>
      <c r="W22" s="130"/>
      <c r="X22" s="125"/>
      <c r="Y22" s="130"/>
      <c r="Z22" s="125"/>
    </row>
    <row r="23" spans="1:28" ht="39" customHeight="1" x14ac:dyDescent="0.15">
      <c r="A23" s="148"/>
      <c r="B23" s="170"/>
      <c r="C23" s="171"/>
      <c r="D23" s="116" t="s">
        <v>125</v>
      </c>
      <c r="E23" s="125" t="s">
        <v>126</v>
      </c>
      <c r="F23" s="124" t="s">
        <v>127</v>
      </c>
      <c r="G23" s="125">
        <v>10</v>
      </c>
      <c r="H23" s="8">
        <f t="shared" si="0"/>
        <v>10</v>
      </c>
      <c r="I23" s="127">
        <f t="shared" si="1"/>
        <v>1</v>
      </c>
      <c r="J23" s="127"/>
      <c r="K23" s="125" t="s">
        <v>33</v>
      </c>
      <c r="L23" s="125" t="s">
        <v>116</v>
      </c>
      <c r="M23" s="125" t="s">
        <v>117</v>
      </c>
      <c r="N23" s="125" t="s">
        <v>105</v>
      </c>
      <c r="O23" s="125" t="s">
        <v>118</v>
      </c>
      <c r="P23" s="125" t="s">
        <v>119</v>
      </c>
      <c r="Q23" s="124" t="s">
        <v>128</v>
      </c>
      <c r="R23" s="129"/>
      <c r="S23" s="130" t="s">
        <v>38</v>
      </c>
      <c r="T23" s="130" t="s">
        <v>38</v>
      </c>
      <c r="U23" s="130"/>
      <c r="V23" s="130"/>
      <c r="W23" s="130"/>
      <c r="X23" s="125"/>
      <c r="Y23" s="130"/>
      <c r="Z23" s="125"/>
    </row>
    <row r="24" spans="1:28" ht="27.75" customHeight="1" x14ac:dyDescent="0.15">
      <c r="A24" s="148" t="s">
        <v>129</v>
      </c>
      <c r="B24" s="148"/>
      <c r="C24" s="148"/>
      <c r="D24" s="148"/>
      <c r="E24" s="148"/>
      <c r="F24" s="124" t="s">
        <v>130</v>
      </c>
      <c r="G24" s="125"/>
      <c r="H24" s="125"/>
      <c r="I24" s="127"/>
      <c r="J24" s="127"/>
      <c r="K24" s="8" t="s">
        <v>47</v>
      </c>
      <c r="L24" s="149" t="s">
        <v>131</v>
      </c>
      <c r="M24" s="149"/>
      <c r="N24" s="149"/>
      <c r="O24" s="149"/>
      <c r="P24" s="149"/>
      <c r="Q24" s="149"/>
      <c r="R24" s="149"/>
      <c r="S24" s="149"/>
      <c r="T24" s="149"/>
      <c r="U24" s="149"/>
      <c r="V24" s="149"/>
      <c r="W24" s="149"/>
      <c r="X24" s="149"/>
      <c r="Y24" s="149"/>
      <c r="Z24" s="149"/>
      <c r="AA24" s="131"/>
      <c r="AB24" s="131"/>
    </row>
    <row r="25" spans="1:28" ht="27.75" customHeight="1" x14ac:dyDescent="0.15">
      <c r="A25" s="150" t="s">
        <v>132</v>
      </c>
      <c r="B25" s="151"/>
      <c r="C25" s="151"/>
      <c r="D25" s="151"/>
      <c r="E25" s="152"/>
      <c r="F25" s="124"/>
      <c r="G25" s="125">
        <f>SUM(G7:G24)</f>
        <v>100</v>
      </c>
      <c r="H25" s="126">
        <f>SUM(H7:H24)</f>
        <v>92.400999999999996</v>
      </c>
      <c r="I25" s="127">
        <f>H25/G25</f>
        <v>0.92401</v>
      </c>
      <c r="J25" s="127"/>
      <c r="K25" s="8"/>
      <c r="L25" s="129"/>
      <c r="M25" s="129"/>
      <c r="N25" s="129"/>
      <c r="O25" s="129"/>
      <c r="P25" s="129"/>
      <c r="Q25" s="129"/>
      <c r="R25" s="129"/>
      <c r="S25" s="129"/>
      <c r="T25" s="129"/>
      <c r="U25" s="129"/>
      <c r="V25" s="129"/>
      <c r="W25" s="129"/>
      <c r="X25" s="129"/>
      <c r="Y25" s="129"/>
      <c r="Z25" s="129"/>
      <c r="AA25" s="131"/>
      <c r="AB25" s="131"/>
    </row>
    <row r="26" spans="1:28" ht="63" customHeight="1" x14ac:dyDescent="0.15">
      <c r="A26" s="153" t="s">
        <v>133</v>
      </c>
      <c r="B26" s="153"/>
      <c r="C26" s="153"/>
      <c r="D26" s="153"/>
      <c r="E26" s="153"/>
      <c r="F26" s="153"/>
      <c r="G26" s="154"/>
      <c r="H26" s="154"/>
      <c r="I26" s="154"/>
      <c r="J26" s="154"/>
      <c r="K26" s="153"/>
      <c r="L26" s="153"/>
      <c r="M26" s="153"/>
      <c r="N26" s="153"/>
      <c r="O26" s="153"/>
      <c r="P26" s="153"/>
      <c r="Q26" s="153"/>
      <c r="R26" s="153"/>
      <c r="S26" s="153"/>
      <c r="T26" s="153"/>
      <c r="U26" s="153"/>
      <c r="V26" s="153"/>
      <c r="W26" s="153"/>
      <c r="X26" s="153"/>
      <c r="Y26" s="153"/>
      <c r="Z26" s="132"/>
      <c r="AA26" s="132"/>
      <c r="AB26" s="132"/>
    </row>
    <row r="27" spans="1:28" ht="117.95" customHeight="1" x14ac:dyDescent="0.15">
      <c r="A27" s="153"/>
      <c r="B27" s="153"/>
      <c r="C27" s="153"/>
      <c r="D27" s="153"/>
      <c r="E27" s="153"/>
      <c r="F27" s="153"/>
      <c r="G27" s="154"/>
      <c r="H27" s="154"/>
      <c r="I27" s="154"/>
      <c r="J27" s="154"/>
      <c r="K27" s="153"/>
      <c r="L27" s="153"/>
      <c r="M27" s="153"/>
      <c r="N27" s="153"/>
      <c r="O27" s="153"/>
      <c r="P27" s="153"/>
      <c r="Q27" s="153"/>
      <c r="R27" s="153"/>
      <c r="S27" s="153"/>
      <c r="T27" s="153"/>
      <c r="U27" s="153"/>
      <c r="V27" s="153"/>
      <c r="W27" s="153"/>
      <c r="X27" s="153"/>
      <c r="Y27" s="153"/>
      <c r="Z27" s="153"/>
      <c r="AA27" s="132"/>
      <c r="AB27" s="132"/>
    </row>
  </sheetData>
  <autoFilter ref="A5:AB27"/>
  <mergeCells count="53">
    <mergeCell ref="Y5:Y6"/>
    <mergeCell ref="Z5:Z6"/>
    <mergeCell ref="A3:E4"/>
    <mergeCell ref="B5:C6"/>
    <mergeCell ref="B7:C17"/>
    <mergeCell ref="R3:S4"/>
    <mergeCell ref="T3:U4"/>
    <mergeCell ref="K3:P4"/>
    <mergeCell ref="V3:Z4"/>
    <mergeCell ref="A26:Y26"/>
    <mergeCell ref="A27:Z27"/>
    <mergeCell ref="A5:A6"/>
    <mergeCell ref="A7:A17"/>
    <mergeCell ref="A18:A20"/>
    <mergeCell ref="A21:A23"/>
    <mergeCell ref="D5:D6"/>
    <mergeCell ref="D7:D9"/>
    <mergeCell ref="D10:D12"/>
    <mergeCell ref="D13:D17"/>
    <mergeCell ref="D18:D20"/>
    <mergeCell ref="D21:D22"/>
    <mergeCell ref="E5:E6"/>
    <mergeCell ref="F3:F6"/>
    <mergeCell ref="G3:G6"/>
    <mergeCell ref="H3:H6"/>
    <mergeCell ref="L20:P20"/>
    <mergeCell ref="L22:P22"/>
    <mergeCell ref="A24:E24"/>
    <mergeCell ref="L24:Z24"/>
    <mergeCell ref="A25:E25"/>
    <mergeCell ref="B18:C20"/>
    <mergeCell ref="B21:C23"/>
    <mergeCell ref="L12:P12"/>
    <mergeCell ref="L13:P13"/>
    <mergeCell ref="L14:P14"/>
    <mergeCell ref="L15:P15"/>
    <mergeCell ref="L16:P16"/>
    <mergeCell ref="A1:C1"/>
    <mergeCell ref="A2:Z2"/>
    <mergeCell ref="L5:P5"/>
    <mergeCell ref="L9:P9"/>
    <mergeCell ref="L11:P11"/>
    <mergeCell ref="I3:I6"/>
    <mergeCell ref="J3:J6"/>
    <mergeCell ref="K5:K6"/>
    <mergeCell ref="Q3:Q6"/>
    <mergeCell ref="R5:R6"/>
    <mergeCell ref="S5:S6"/>
    <mergeCell ref="T5:T6"/>
    <mergeCell ref="U5:U6"/>
    <mergeCell ref="V5:V6"/>
    <mergeCell ref="W5:W6"/>
    <mergeCell ref="X5:X6"/>
  </mergeCells>
  <phoneticPr fontId="45" type="noConversion"/>
  <printOptions horizontalCentered="1"/>
  <pageMargins left="0.118055555555556" right="0.118055555555556" top="0.59027777777777801" bottom="0.196527777777778" header="0.31458333333333299" footer="0.31458333333333299"/>
  <pageSetup paperSize="9" scale="34" orientation="portrait" r:id="rId1"/>
  <rowBreaks count="5" manualBreakCount="5">
    <brk id="15" max="25" man="1"/>
    <brk id="25" max="25" man="1"/>
    <brk id="26" max="25" man="1"/>
    <brk id="27" max="16383" man="1"/>
    <brk id="27" max="16383" man="1"/>
  </rowBreaks>
  <colBreaks count="1" manualBreakCount="1">
    <brk id="2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C2" sqref="C2:C4"/>
    </sheetView>
  </sheetViews>
  <sheetFormatPr defaultColWidth="8.875" defaultRowHeight="13.5" x14ac:dyDescent="0.15"/>
  <cols>
    <col min="1" max="1" width="17.25" style="92" customWidth="1"/>
    <col min="2" max="2" width="15.25" style="92" customWidth="1"/>
    <col min="3" max="4" width="8.875" style="92"/>
    <col min="6" max="6" width="16.125" customWidth="1"/>
    <col min="9" max="9" width="9.5"/>
  </cols>
  <sheetData>
    <row r="1" spans="1:9" x14ac:dyDescent="0.15">
      <c r="A1" s="93" t="s">
        <v>15</v>
      </c>
      <c r="B1" s="93" t="s">
        <v>16</v>
      </c>
      <c r="C1" s="93" t="s">
        <v>134</v>
      </c>
      <c r="D1" s="93" t="s">
        <v>135</v>
      </c>
    </row>
    <row r="2" spans="1:9" ht="30.4" customHeight="1" x14ac:dyDescent="0.15">
      <c r="A2" s="178" t="s">
        <v>30</v>
      </c>
      <c r="B2" s="95" t="s">
        <v>31</v>
      </c>
      <c r="C2" s="96">
        <v>2</v>
      </c>
      <c r="D2" s="96"/>
      <c r="F2" s="97" t="s">
        <v>16</v>
      </c>
      <c r="G2" s="97" t="s">
        <v>134</v>
      </c>
      <c r="H2" s="97" t="s">
        <v>135</v>
      </c>
      <c r="I2" s="97" t="s">
        <v>6</v>
      </c>
    </row>
    <row r="3" spans="1:9" x14ac:dyDescent="0.15">
      <c r="A3" s="178"/>
      <c r="B3" s="95" t="s">
        <v>136</v>
      </c>
      <c r="C3" s="96">
        <v>3</v>
      </c>
      <c r="D3" s="96"/>
      <c r="F3" s="95" t="s">
        <v>31</v>
      </c>
      <c r="G3" s="96">
        <v>2</v>
      </c>
      <c r="H3" s="98">
        <f>G3</f>
        <v>2</v>
      </c>
      <c r="I3" s="109">
        <f>H3/G3</f>
        <v>1</v>
      </c>
    </row>
    <row r="4" spans="1:9" ht="15.95" customHeight="1" x14ac:dyDescent="0.15">
      <c r="A4" s="178"/>
      <c r="B4" s="95" t="s">
        <v>45</v>
      </c>
      <c r="C4" s="96">
        <v>3</v>
      </c>
      <c r="D4" s="96"/>
      <c r="F4" s="95" t="s">
        <v>136</v>
      </c>
      <c r="G4" s="96">
        <v>3</v>
      </c>
      <c r="H4" s="98">
        <f>G4</f>
        <v>3</v>
      </c>
      <c r="I4" s="109">
        <f>H4/G4</f>
        <v>1</v>
      </c>
    </row>
    <row r="5" spans="1:9" x14ac:dyDescent="0.15">
      <c r="A5" s="178" t="s">
        <v>137</v>
      </c>
      <c r="B5" s="95" t="s">
        <v>138</v>
      </c>
      <c r="C5" s="96">
        <v>4</v>
      </c>
      <c r="D5" s="96"/>
      <c r="F5" s="95" t="s">
        <v>45</v>
      </c>
      <c r="G5" s="96">
        <v>3</v>
      </c>
      <c r="H5" s="98">
        <f>G5</f>
        <v>3</v>
      </c>
      <c r="I5" s="109">
        <f>H5/G5</f>
        <v>1</v>
      </c>
    </row>
    <row r="6" spans="1:9" x14ac:dyDescent="0.15">
      <c r="A6" s="178"/>
      <c r="B6" s="95" t="s">
        <v>58</v>
      </c>
      <c r="C6" s="96">
        <v>3</v>
      </c>
      <c r="D6" s="96"/>
      <c r="F6" s="99" t="s">
        <v>132</v>
      </c>
      <c r="G6" s="99">
        <f>SUM(G3:G5)</f>
        <v>8</v>
      </c>
      <c r="H6" s="99">
        <f>SUM(H3:H5)</f>
        <v>8</v>
      </c>
      <c r="I6" s="110">
        <f>H6/G6</f>
        <v>1</v>
      </c>
    </row>
    <row r="7" spans="1:9" ht="15.95" customHeight="1" x14ac:dyDescent="0.15">
      <c r="A7" s="178"/>
      <c r="B7" s="95" t="s">
        <v>62</v>
      </c>
      <c r="C7" s="96">
        <v>2</v>
      </c>
      <c r="D7" s="96"/>
    </row>
    <row r="8" spans="1:9" x14ac:dyDescent="0.15">
      <c r="A8" s="178" t="s">
        <v>139</v>
      </c>
      <c r="B8" s="95" t="s">
        <v>140</v>
      </c>
      <c r="C8" s="96">
        <v>3</v>
      </c>
      <c r="D8" s="96"/>
    </row>
    <row r="9" spans="1:9" ht="15.95" customHeight="1" x14ac:dyDescent="0.15">
      <c r="A9" s="178"/>
      <c r="B9" s="95" t="s">
        <v>141</v>
      </c>
      <c r="C9" s="96">
        <v>10</v>
      </c>
      <c r="D9" s="96"/>
      <c r="F9" s="97" t="s">
        <v>16</v>
      </c>
      <c r="G9" s="97" t="s">
        <v>134</v>
      </c>
      <c r="H9" s="97" t="s">
        <v>135</v>
      </c>
      <c r="I9" s="97" t="s">
        <v>6</v>
      </c>
    </row>
    <row r="10" spans="1:9" x14ac:dyDescent="0.15">
      <c r="A10" s="178"/>
      <c r="B10" s="95" t="s">
        <v>142</v>
      </c>
      <c r="C10" s="96">
        <v>4</v>
      </c>
      <c r="D10" s="96"/>
      <c r="F10" s="95" t="s">
        <v>138</v>
      </c>
      <c r="G10" s="96">
        <v>4</v>
      </c>
      <c r="H10" s="98">
        <f t="shared" ref="H10:H12" si="0">G10</f>
        <v>4</v>
      </c>
      <c r="I10" s="109">
        <f>H10/G10</f>
        <v>1</v>
      </c>
    </row>
    <row r="11" spans="1:9" ht="15.95" customHeight="1" x14ac:dyDescent="0.15">
      <c r="A11" s="178"/>
      <c r="B11" s="95" t="s">
        <v>81</v>
      </c>
      <c r="C11" s="96">
        <v>4</v>
      </c>
      <c r="D11" s="96"/>
      <c r="F11" s="95" t="s">
        <v>58</v>
      </c>
      <c r="G11" s="96">
        <v>3</v>
      </c>
      <c r="H11" s="98">
        <f t="shared" si="0"/>
        <v>3</v>
      </c>
      <c r="I11" s="109">
        <f>H11/G11</f>
        <v>1</v>
      </c>
    </row>
    <row r="12" spans="1:9" x14ac:dyDescent="0.15">
      <c r="A12" s="178"/>
      <c r="B12" s="95" t="s">
        <v>85</v>
      </c>
      <c r="C12" s="96">
        <v>2</v>
      </c>
      <c r="D12" s="96"/>
      <c r="F12" s="95" t="s">
        <v>62</v>
      </c>
      <c r="G12" s="96">
        <v>2</v>
      </c>
      <c r="H12" s="98">
        <f t="shared" si="0"/>
        <v>2</v>
      </c>
      <c r="I12" s="109">
        <f>H12/G12</f>
        <v>1</v>
      </c>
    </row>
    <row r="13" spans="1:9" x14ac:dyDescent="0.15">
      <c r="A13" s="178" t="s">
        <v>143</v>
      </c>
      <c r="B13" s="95" t="s">
        <v>96</v>
      </c>
      <c r="C13" s="96">
        <v>10</v>
      </c>
      <c r="D13" s="96"/>
      <c r="F13" s="99" t="s">
        <v>132</v>
      </c>
      <c r="G13" s="99">
        <f>SUM(G10:G12)</f>
        <v>9</v>
      </c>
      <c r="H13" s="99">
        <f>SUM(H10:H12)</f>
        <v>9</v>
      </c>
      <c r="I13" s="110">
        <f>H13/G13</f>
        <v>1</v>
      </c>
    </row>
    <row r="14" spans="1:9" x14ac:dyDescent="0.15">
      <c r="A14" s="178"/>
      <c r="B14" s="95" t="s">
        <v>144</v>
      </c>
      <c r="C14" s="96">
        <v>10</v>
      </c>
      <c r="D14" s="96"/>
    </row>
    <row r="15" spans="1:9" x14ac:dyDescent="0.15">
      <c r="A15" s="178"/>
      <c r="B15" s="95" t="s">
        <v>108</v>
      </c>
      <c r="C15" s="96">
        <v>10</v>
      </c>
      <c r="D15" s="96"/>
      <c r="F15" s="97" t="s">
        <v>16</v>
      </c>
      <c r="G15" s="97" t="s">
        <v>134</v>
      </c>
      <c r="H15" s="97" t="s">
        <v>135</v>
      </c>
      <c r="I15" s="97" t="s">
        <v>6</v>
      </c>
    </row>
    <row r="16" spans="1:9" x14ac:dyDescent="0.15">
      <c r="A16" s="178" t="s">
        <v>113</v>
      </c>
      <c r="B16" s="100" t="s">
        <v>114</v>
      </c>
      <c r="C16" s="96">
        <v>10</v>
      </c>
      <c r="D16" s="96"/>
      <c r="F16" s="95" t="s">
        <v>140</v>
      </c>
      <c r="G16" s="96">
        <v>3</v>
      </c>
      <c r="H16" s="98">
        <f>G16</f>
        <v>3</v>
      </c>
      <c r="I16" s="109">
        <f>H16/G16</f>
        <v>1</v>
      </c>
    </row>
    <row r="17" spans="1:9" x14ac:dyDescent="0.15">
      <c r="A17" s="178"/>
      <c r="B17" s="100" t="s">
        <v>121</v>
      </c>
      <c r="C17" s="96">
        <v>10</v>
      </c>
      <c r="D17" s="96"/>
      <c r="F17" s="95" t="s">
        <v>141</v>
      </c>
      <c r="G17" s="96">
        <v>10</v>
      </c>
      <c r="H17" s="98">
        <f>G17</f>
        <v>10</v>
      </c>
      <c r="I17" s="109">
        <f>H17/G17</f>
        <v>1</v>
      </c>
    </row>
    <row r="18" spans="1:9" ht="24" x14ac:dyDescent="0.15">
      <c r="A18" s="94" t="s">
        <v>125</v>
      </c>
      <c r="B18" s="95" t="s">
        <v>126</v>
      </c>
      <c r="C18" s="101">
        <v>10</v>
      </c>
      <c r="D18" s="96"/>
      <c r="F18" s="95" t="s">
        <v>142</v>
      </c>
      <c r="G18" s="96">
        <v>4</v>
      </c>
      <c r="H18" s="98">
        <f>G18</f>
        <v>4</v>
      </c>
      <c r="I18" s="109">
        <f>H18/G18</f>
        <v>1</v>
      </c>
    </row>
    <row r="19" spans="1:9" x14ac:dyDescent="0.15">
      <c r="A19" s="96" t="s">
        <v>145</v>
      </c>
      <c r="B19" s="96"/>
      <c r="C19" s="96">
        <v>100</v>
      </c>
      <c r="D19" s="96"/>
      <c r="F19" s="95" t="s">
        <v>81</v>
      </c>
      <c r="G19" s="96">
        <v>4</v>
      </c>
      <c r="H19" s="98">
        <f t="shared" ref="H19:H26" si="1">G19</f>
        <v>4</v>
      </c>
      <c r="I19" s="109">
        <f t="shared" ref="I19:I27" si="2">H19/G19</f>
        <v>1</v>
      </c>
    </row>
    <row r="20" spans="1:9" x14ac:dyDescent="0.15">
      <c r="F20" s="95" t="s">
        <v>85</v>
      </c>
      <c r="G20" s="96">
        <v>2</v>
      </c>
      <c r="H20" s="98">
        <f t="shared" si="1"/>
        <v>2</v>
      </c>
      <c r="I20" s="109">
        <f t="shared" si="2"/>
        <v>1</v>
      </c>
    </row>
    <row r="21" spans="1:9" x14ac:dyDescent="0.15">
      <c r="F21" s="99" t="s">
        <v>132</v>
      </c>
      <c r="G21" s="99">
        <f>SUM(G16:G20)</f>
        <v>23</v>
      </c>
      <c r="H21" s="99">
        <f>SUM(H16:H20)</f>
        <v>23</v>
      </c>
      <c r="I21" s="110">
        <f t="shared" si="2"/>
        <v>1</v>
      </c>
    </row>
    <row r="23" spans="1:9" x14ac:dyDescent="0.15">
      <c r="F23" s="97" t="s">
        <v>16</v>
      </c>
      <c r="G23" s="97" t="s">
        <v>134</v>
      </c>
      <c r="H23" s="97" t="s">
        <v>135</v>
      </c>
      <c r="I23" s="97" t="s">
        <v>6</v>
      </c>
    </row>
    <row r="24" spans="1:9" x14ac:dyDescent="0.15">
      <c r="F24" s="95" t="s">
        <v>96</v>
      </c>
      <c r="G24" s="96">
        <v>10</v>
      </c>
      <c r="H24" s="98">
        <f t="shared" si="1"/>
        <v>10</v>
      </c>
      <c r="I24" s="109">
        <f t="shared" si="2"/>
        <v>1</v>
      </c>
    </row>
    <row r="25" spans="1:9" x14ac:dyDescent="0.15">
      <c r="F25" s="95" t="s">
        <v>144</v>
      </c>
      <c r="G25" s="96">
        <v>10</v>
      </c>
      <c r="H25" s="98">
        <f t="shared" si="1"/>
        <v>10</v>
      </c>
      <c r="I25" s="109">
        <f t="shared" si="2"/>
        <v>1</v>
      </c>
    </row>
    <row r="26" spans="1:9" x14ac:dyDescent="0.15">
      <c r="F26" s="95" t="s">
        <v>108</v>
      </c>
      <c r="G26" s="96">
        <v>10</v>
      </c>
      <c r="H26" s="98">
        <f t="shared" si="1"/>
        <v>10</v>
      </c>
      <c r="I26" s="109">
        <f t="shared" si="2"/>
        <v>1</v>
      </c>
    </row>
    <row r="27" spans="1:9" x14ac:dyDescent="0.15">
      <c r="F27" s="99" t="s">
        <v>132</v>
      </c>
      <c r="G27" s="99">
        <f>SUM(G24:G26)</f>
        <v>30</v>
      </c>
      <c r="H27" s="99">
        <f>SUM(H24:H26)</f>
        <v>30</v>
      </c>
      <c r="I27" s="110">
        <f t="shared" si="2"/>
        <v>1</v>
      </c>
    </row>
    <row r="29" spans="1:9" x14ac:dyDescent="0.15">
      <c r="F29" s="97" t="s">
        <v>16</v>
      </c>
      <c r="G29" s="97" t="s">
        <v>134</v>
      </c>
      <c r="H29" s="97" t="s">
        <v>135</v>
      </c>
      <c r="I29" s="97" t="s">
        <v>6</v>
      </c>
    </row>
    <row r="30" spans="1:9" x14ac:dyDescent="0.15">
      <c r="F30" s="100" t="s">
        <v>114</v>
      </c>
      <c r="G30" s="96">
        <v>10</v>
      </c>
      <c r="H30" s="98">
        <f>G30</f>
        <v>10</v>
      </c>
      <c r="I30" s="109">
        <f>H30/G30</f>
        <v>1</v>
      </c>
    </row>
    <row r="31" spans="1:9" x14ac:dyDescent="0.15">
      <c r="F31" s="100" t="s">
        <v>121</v>
      </c>
      <c r="G31" s="96">
        <v>10</v>
      </c>
      <c r="H31" s="98">
        <f>G31</f>
        <v>10</v>
      </c>
      <c r="I31" s="109">
        <f>H31/G31</f>
        <v>1</v>
      </c>
    </row>
    <row r="32" spans="1:9" x14ac:dyDescent="0.15">
      <c r="F32" s="99" t="s">
        <v>132</v>
      </c>
      <c r="G32" s="99">
        <f>SUM(G30:G31)</f>
        <v>20</v>
      </c>
      <c r="H32" s="99">
        <f>SUM(H30:H31)</f>
        <v>20</v>
      </c>
      <c r="I32" s="110">
        <f>H32/G32</f>
        <v>1</v>
      </c>
    </row>
    <row r="34" spans="6:9" x14ac:dyDescent="0.15">
      <c r="F34" s="102" t="s">
        <v>16</v>
      </c>
      <c r="G34" s="103" t="s">
        <v>134</v>
      </c>
      <c r="H34" s="103" t="s">
        <v>135</v>
      </c>
      <c r="I34" s="103" t="s">
        <v>6</v>
      </c>
    </row>
    <row r="35" spans="6:9" ht="24" x14ac:dyDescent="0.15">
      <c r="F35" s="104" t="s">
        <v>126</v>
      </c>
      <c r="G35" s="105">
        <v>10</v>
      </c>
      <c r="H35" s="106">
        <v>10</v>
      </c>
      <c r="I35" s="111">
        <v>1</v>
      </c>
    </row>
    <row r="36" spans="6:9" x14ac:dyDescent="0.15">
      <c r="F36" s="107" t="s">
        <v>132</v>
      </c>
      <c r="G36" s="108">
        <v>20</v>
      </c>
      <c r="H36" s="108">
        <v>20</v>
      </c>
      <c r="I36" s="112">
        <v>1</v>
      </c>
    </row>
  </sheetData>
  <mergeCells count="5">
    <mergeCell ref="A2:A4"/>
    <mergeCell ref="A5:A7"/>
    <mergeCell ref="A8:A12"/>
    <mergeCell ref="A13:A15"/>
    <mergeCell ref="A16:A17"/>
  </mergeCells>
  <phoneticPr fontId="45" type="noConversion"/>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1"/>
  <sheetViews>
    <sheetView zoomScale="80" zoomScaleNormal="80" workbookViewId="0">
      <pane xSplit="4" ySplit="7" topLeftCell="E8" activePane="bottomRight" state="frozen"/>
      <selection pane="topRight"/>
      <selection pane="bottomLeft"/>
      <selection pane="bottomRight" activeCell="C8" sqref="C8"/>
    </sheetView>
  </sheetViews>
  <sheetFormatPr defaultColWidth="10" defaultRowHeight="14.25" x14ac:dyDescent="0.15"/>
  <cols>
    <col min="1" max="1" width="12" style="22" customWidth="1"/>
    <col min="2" max="2" width="25.75" style="22" customWidth="1"/>
    <col min="3" max="3" width="16.125" style="22" customWidth="1"/>
    <col min="4" max="4" width="18.625" style="71" customWidth="1"/>
    <col min="5" max="5" width="18.625" style="72" customWidth="1"/>
    <col min="6" max="7" width="17.875" style="71" customWidth="1"/>
    <col min="8" max="11" width="16.25" style="22" customWidth="1"/>
    <col min="12" max="14" width="16.25" style="25" customWidth="1"/>
    <col min="15" max="15" width="16.25" style="26" customWidth="1"/>
    <col min="16" max="18" width="16.25" style="27" customWidth="1"/>
    <col min="19" max="19" width="16.25" style="22" customWidth="1"/>
    <col min="20" max="22" width="16.25" style="25" customWidth="1"/>
    <col min="23" max="28" width="16.25" style="21" customWidth="1"/>
    <col min="29" max="29" width="14.375" style="21" customWidth="1"/>
    <col min="30" max="30" width="19.5" style="21" customWidth="1"/>
    <col min="31" max="31" width="15.25" style="21" customWidth="1"/>
    <col min="32" max="16384" width="10" style="21"/>
  </cols>
  <sheetData>
    <row r="1" spans="1:39" ht="20.25" customHeight="1" x14ac:dyDescent="0.15">
      <c r="A1" s="22" t="s">
        <v>146</v>
      </c>
      <c r="B1" s="7"/>
      <c r="C1" s="7"/>
      <c r="D1" s="73"/>
      <c r="E1" s="74"/>
      <c r="F1" s="73"/>
      <c r="G1" s="73"/>
      <c r="H1" s="7"/>
      <c r="I1" s="7"/>
      <c r="J1" s="7"/>
      <c r="K1" s="7"/>
      <c r="L1" s="56"/>
      <c r="M1" s="56"/>
      <c r="N1" s="56"/>
      <c r="O1" s="57"/>
      <c r="P1" s="58"/>
      <c r="Q1" s="58"/>
      <c r="R1" s="58"/>
      <c r="S1" s="7"/>
      <c r="T1" s="56"/>
      <c r="U1" s="56"/>
      <c r="V1" s="56"/>
      <c r="W1" s="20"/>
      <c r="X1" s="20"/>
      <c r="Y1" s="20"/>
      <c r="Z1" s="20"/>
      <c r="AA1" s="20"/>
      <c r="AB1" s="20"/>
      <c r="AC1" s="20"/>
      <c r="AD1" s="20"/>
      <c r="AE1" s="20"/>
      <c r="AF1" s="20"/>
      <c r="AG1" s="20"/>
      <c r="AH1" s="20"/>
      <c r="AI1" s="20"/>
      <c r="AJ1" s="20"/>
      <c r="AK1" s="20"/>
      <c r="AL1" s="20"/>
      <c r="AM1" s="20"/>
    </row>
    <row r="2" spans="1:39" ht="31.5" customHeight="1" x14ac:dyDescent="0.15">
      <c r="A2" s="200" t="s">
        <v>147</v>
      </c>
      <c r="B2" s="201"/>
      <c r="C2" s="201"/>
      <c r="D2" s="202"/>
      <c r="E2" s="203"/>
      <c r="F2" s="202"/>
      <c r="G2" s="202"/>
      <c r="H2" s="201"/>
      <c r="I2" s="201"/>
      <c r="J2" s="201"/>
      <c r="K2" s="201"/>
      <c r="L2" s="204"/>
      <c r="M2" s="204"/>
      <c r="N2" s="204"/>
      <c r="O2" s="205"/>
      <c r="P2" s="206"/>
      <c r="Q2" s="206"/>
      <c r="R2" s="206"/>
      <c r="S2" s="201"/>
      <c r="T2" s="201"/>
      <c r="U2" s="201"/>
      <c r="V2" s="201"/>
      <c r="W2" s="201"/>
      <c r="X2" s="201"/>
      <c r="Y2" s="201"/>
      <c r="Z2" s="201"/>
      <c r="AA2" s="201"/>
      <c r="AB2" s="201"/>
      <c r="AC2" s="20"/>
      <c r="AD2" s="20"/>
      <c r="AE2" s="20"/>
      <c r="AF2" s="20"/>
      <c r="AG2" s="20"/>
      <c r="AH2" s="20"/>
      <c r="AI2" s="20"/>
      <c r="AJ2" s="20"/>
      <c r="AK2" s="20"/>
      <c r="AL2" s="20"/>
      <c r="AM2" s="20"/>
    </row>
    <row r="3" spans="1:39" ht="15" hidden="1" customHeight="1" x14ac:dyDescent="0.15">
      <c r="A3" s="201"/>
      <c r="B3" s="201"/>
      <c r="C3" s="201"/>
      <c r="D3" s="202"/>
      <c r="E3" s="203"/>
      <c r="F3" s="202"/>
      <c r="G3" s="202"/>
      <c r="H3" s="201"/>
      <c r="I3" s="201"/>
      <c r="J3" s="201"/>
      <c r="K3" s="201"/>
      <c r="L3" s="204"/>
      <c r="M3" s="204"/>
      <c r="N3" s="204"/>
      <c r="O3" s="205"/>
      <c r="P3" s="206"/>
      <c r="Q3" s="206"/>
      <c r="R3" s="206"/>
      <c r="S3" s="201"/>
      <c r="T3" s="201"/>
      <c r="U3" s="201"/>
      <c r="V3" s="201"/>
      <c r="W3" s="201"/>
      <c r="X3" s="201"/>
      <c r="Y3" s="201"/>
      <c r="Z3" s="201"/>
      <c r="AA3" s="201"/>
      <c r="AB3" s="201"/>
      <c r="AC3" s="20"/>
      <c r="AD3" s="20"/>
      <c r="AE3" s="20"/>
      <c r="AF3" s="20"/>
      <c r="AG3" s="20"/>
      <c r="AH3" s="20"/>
      <c r="AI3" s="20"/>
      <c r="AJ3" s="20"/>
      <c r="AK3" s="20"/>
      <c r="AL3" s="20"/>
      <c r="AM3" s="20"/>
    </row>
    <row r="4" spans="1:39" ht="4.5" customHeight="1" x14ac:dyDescent="0.15">
      <c r="A4" s="201"/>
      <c r="B4" s="201"/>
      <c r="C4" s="201"/>
      <c r="D4" s="202"/>
      <c r="E4" s="203"/>
      <c r="F4" s="202"/>
      <c r="G4" s="202"/>
      <c r="H4" s="201"/>
      <c r="I4" s="201"/>
      <c r="J4" s="201"/>
      <c r="K4" s="201"/>
      <c r="L4" s="204"/>
      <c r="M4" s="204"/>
      <c r="N4" s="204"/>
      <c r="O4" s="205"/>
      <c r="P4" s="206"/>
      <c r="Q4" s="206"/>
      <c r="R4" s="206"/>
      <c r="S4" s="201"/>
      <c r="T4" s="201"/>
      <c r="U4" s="201"/>
      <c r="V4" s="201"/>
      <c r="W4" s="201"/>
      <c r="X4" s="201"/>
      <c r="Y4" s="201"/>
      <c r="Z4" s="201"/>
      <c r="AA4" s="201"/>
      <c r="AB4" s="201"/>
      <c r="AC4" s="20"/>
      <c r="AD4" s="20"/>
      <c r="AE4" s="20"/>
      <c r="AF4" s="20"/>
      <c r="AG4" s="20"/>
      <c r="AH4" s="20"/>
      <c r="AI4" s="20"/>
      <c r="AJ4" s="20"/>
      <c r="AK4" s="20"/>
      <c r="AL4" s="20"/>
      <c r="AM4" s="20"/>
    </row>
    <row r="5" spans="1:39" ht="21" customHeight="1" x14ac:dyDescent="0.15">
      <c r="A5" s="75"/>
      <c r="B5" s="75"/>
      <c r="C5" s="75"/>
      <c r="D5" s="76"/>
      <c r="E5" s="76"/>
      <c r="F5" s="76"/>
      <c r="G5" s="76"/>
      <c r="H5" s="75"/>
      <c r="I5" s="75"/>
      <c r="J5" s="75"/>
      <c r="K5" s="75"/>
      <c r="L5" s="75"/>
      <c r="M5" s="75"/>
      <c r="N5" s="75"/>
      <c r="O5" s="89"/>
      <c r="P5" s="89"/>
      <c r="Q5" s="89"/>
      <c r="R5" s="89"/>
      <c r="S5" s="75"/>
      <c r="T5" s="75"/>
      <c r="U5" s="75"/>
      <c r="V5" s="75"/>
      <c r="W5" s="75"/>
      <c r="X5" s="75"/>
      <c r="Y5" s="75"/>
      <c r="Z5" s="75"/>
      <c r="AA5" s="75"/>
      <c r="AB5" s="91" t="s">
        <v>148</v>
      </c>
      <c r="AC5" s="20"/>
      <c r="AD5" s="20"/>
      <c r="AE5" s="20"/>
      <c r="AF5" s="20"/>
      <c r="AG5" s="20"/>
      <c r="AH5" s="20"/>
      <c r="AI5" s="20"/>
      <c r="AJ5" s="20"/>
      <c r="AK5" s="20"/>
      <c r="AL5" s="20"/>
      <c r="AM5" s="20"/>
    </row>
    <row r="6" spans="1:39" s="16" customFormat="1" ht="32.25" customHeight="1" x14ac:dyDescent="0.15">
      <c r="A6" s="179" t="s">
        <v>149</v>
      </c>
      <c r="B6" s="179"/>
      <c r="C6" s="29"/>
      <c r="D6" s="180" t="s">
        <v>132</v>
      </c>
      <c r="E6" s="181"/>
      <c r="F6" s="181"/>
      <c r="G6" s="78"/>
      <c r="H6" s="182" t="s">
        <v>150</v>
      </c>
      <c r="I6" s="183"/>
      <c r="J6" s="184"/>
      <c r="K6" s="182" t="s">
        <v>151</v>
      </c>
      <c r="L6" s="183"/>
      <c r="M6" s="184"/>
      <c r="N6" s="30"/>
      <c r="O6" s="185" t="s">
        <v>152</v>
      </c>
      <c r="P6" s="186"/>
      <c r="Q6" s="187"/>
      <c r="R6" s="51"/>
      <c r="S6" s="182" t="s">
        <v>153</v>
      </c>
      <c r="T6" s="183"/>
      <c r="U6" s="184"/>
      <c r="V6" s="30"/>
      <c r="W6" s="188" t="s">
        <v>154</v>
      </c>
      <c r="X6" s="189"/>
      <c r="Y6" s="190"/>
      <c r="Z6" s="189" t="s">
        <v>155</v>
      </c>
      <c r="AA6" s="189"/>
      <c r="AB6" s="190"/>
      <c r="AC6" s="66"/>
      <c r="AD6" s="66"/>
    </row>
    <row r="7" spans="1:39" s="70" customFormat="1" ht="32.25" customHeight="1" x14ac:dyDescent="0.15">
      <c r="A7" s="77"/>
      <c r="B7" s="77"/>
      <c r="C7" s="77" t="s">
        <v>156</v>
      </c>
      <c r="D7" s="79" t="s">
        <v>157</v>
      </c>
      <c r="E7" s="79" t="s">
        <v>158</v>
      </c>
      <c r="F7" s="79" t="s">
        <v>159</v>
      </c>
      <c r="G7" s="79"/>
      <c r="H7" s="79" t="s">
        <v>157</v>
      </c>
      <c r="I7" s="79" t="s">
        <v>158</v>
      </c>
      <c r="J7" s="77" t="s">
        <v>159</v>
      </c>
      <c r="K7" s="79" t="s">
        <v>157</v>
      </c>
      <c r="L7" s="79" t="s">
        <v>158</v>
      </c>
      <c r="M7" s="77" t="s">
        <v>159</v>
      </c>
      <c r="N7" s="77"/>
      <c r="O7" s="90" t="s">
        <v>157</v>
      </c>
      <c r="P7" s="90" t="s">
        <v>158</v>
      </c>
      <c r="Q7" s="90" t="s">
        <v>159</v>
      </c>
      <c r="R7" s="90"/>
      <c r="S7" s="79" t="s">
        <v>157</v>
      </c>
      <c r="T7" s="79" t="s">
        <v>158</v>
      </c>
      <c r="U7" s="77" t="s">
        <v>159</v>
      </c>
      <c r="V7" s="77"/>
      <c r="W7" s="79" t="s">
        <v>157</v>
      </c>
      <c r="X7" s="79" t="s">
        <v>158</v>
      </c>
      <c r="Y7" s="77" t="s">
        <v>159</v>
      </c>
      <c r="Z7" s="79" t="s">
        <v>157</v>
      </c>
      <c r="AA7" s="79" t="s">
        <v>158</v>
      </c>
      <c r="AB7" s="77" t="s">
        <v>159</v>
      </c>
      <c r="AC7" s="66"/>
      <c r="AD7" s="66"/>
    </row>
    <row r="8" spans="1:39" s="17" customFormat="1" ht="30" customHeight="1" x14ac:dyDescent="0.15">
      <c r="A8" s="191" t="s">
        <v>160</v>
      </c>
      <c r="B8" s="80" t="s">
        <v>161</v>
      </c>
      <c r="C8" s="80" t="s">
        <v>162</v>
      </c>
      <c r="D8" s="81">
        <f>K8+O8+S8+H8+W8+Z8</f>
        <v>3.27</v>
      </c>
      <c r="E8" s="81">
        <f>L8+P8+T8+X8+AA8</f>
        <v>3.27</v>
      </c>
      <c r="F8" s="81">
        <f>M8+Q8+U8+Y8+AB8</f>
        <v>3.27</v>
      </c>
      <c r="G8" s="81">
        <f>D8-E8</f>
        <v>0</v>
      </c>
      <c r="H8" s="32"/>
      <c r="I8" s="32"/>
      <c r="J8" s="32"/>
      <c r="K8" s="32">
        <v>0.05</v>
      </c>
      <c r="L8" s="32">
        <v>0.05</v>
      </c>
      <c r="M8" s="32">
        <v>0.05</v>
      </c>
      <c r="N8" s="32">
        <f>M8-L8</f>
        <v>0</v>
      </c>
      <c r="O8" s="52">
        <v>1.72</v>
      </c>
      <c r="P8" s="52">
        <v>1.72</v>
      </c>
      <c r="Q8" s="52">
        <v>1.72</v>
      </c>
      <c r="R8" s="52">
        <f>Q8-P8</f>
        <v>0</v>
      </c>
      <c r="S8" s="32">
        <v>1.5</v>
      </c>
      <c r="T8" s="32">
        <v>1.5</v>
      </c>
      <c r="U8" s="32">
        <v>1.5</v>
      </c>
      <c r="V8" s="32">
        <f>U8-T8</f>
        <v>0</v>
      </c>
      <c r="W8" s="62"/>
      <c r="X8" s="62"/>
      <c r="Y8" s="62"/>
      <c r="Z8" s="62"/>
      <c r="AA8" s="62"/>
      <c r="AB8" s="62"/>
      <c r="AC8" s="66"/>
      <c r="AD8" s="66"/>
    </row>
    <row r="9" spans="1:39" s="17" customFormat="1" ht="30" customHeight="1" x14ac:dyDescent="0.15">
      <c r="A9" s="192"/>
      <c r="B9" s="80" t="s">
        <v>163</v>
      </c>
      <c r="C9" s="80">
        <v>2042</v>
      </c>
      <c r="D9" s="81">
        <f t="shared" ref="D9:D22" si="0">K9+O9+S9+H9+W9+Z9</f>
        <v>50.11</v>
      </c>
      <c r="E9" s="81">
        <f t="shared" ref="E9:E22" si="1">L9+P9+T9+X9+AA9</f>
        <v>50.11</v>
      </c>
      <c r="F9" s="81">
        <f t="shared" ref="F9:F22" si="2">M9+Q9+U9+Y9+AB9</f>
        <v>50.11</v>
      </c>
      <c r="G9" s="81">
        <f t="shared" ref="G9:G15" si="3">D9-E9</f>
        <v>0</v>
      </c>
      <c r="H9" s="33"/>
      <c r="I9" s="33"/>
      <c r="J9" s="33"/>
      <c r="K9" s="33">
        <v>23.92</v>
      </c>
      <c r="L9" s="33">
        <v>23.92</v>
      </c>
      <c r="M9" s="33">
        <v>23.92</v>
      </c>
      <c r="N9" s="32">
        <f t="shared" ref="N9:N22" si="4">M9-L9</f>
        <v>0</v>
      </c>
      <c r="O9" s="52">
        <v>14.4</v>
      </c>
      <c r="P9" s="52">
        <v>14.4</v>
      </c>
      <c r="Q9" s="52">
        <v>14.4</v>
      </c>
      <c r="R9" s="52">
        <f t="shared" ref="R9:R22" si="5">Q9-P9</f>
        <v>0</v>
      </c>
      <c r="S9" s="33">
        <v>11.79</v>
      </c>
      <c r="T9" s="33">
        <v>11.79</v>
      </c>
      <c r="U9" s="33">
        <v>11.79</v>
      </c>
      <c r="V9" s="32">
        <f t="shared" ref="V9:V22" si="6">U9-T9</f>
        <v>0</v>
      </c>
      <c r="W9" s="62"/>
      <c r="X9" s="62"/>
      <c r="Y9" s="62"/>
      <c r="Z9" s="62"/>
      <c r="AA9" s="62"/>
      <c r="AB9" s="62"/>
      <c r="AC9" s="66"/>
      <c r="AD9" s="66"/>
    </row>
    <row r="10" spans="1:39" s="17" customFormat="1" ht="30" customHeight="1" x14ac:dyDescent="0.15">
      <c r="A10" s="192"/>
      <c r="B10" s="80" t="s">
        <v>164</v>
      </c>
      <c r="C10" s="80">
        <v>1380</v>
      </c>
      <c r="D10" s="81">
        <f t="shared" si="0"/>
        <v>106.83</v>
      </c>
      <c r="E10" s="81">
        <f t="shared" si="1"/>
        <v>106.83</v>
      </c>
      <c r="F10" s="81">
        <f t="shared" si="2"/>
        <v>106.83</v>
      </c>
      <c r="G10" s="81">
        <f t="shared" si="3"/>
        <v>0</v>
      </c>
      <c r="H10" s="33"/>
      <c r="I10" s="33"/>
      <c r="J10" s="33"/>
      <c r="K10" s="33">
        <v>53.46</v>
      </c>
      <c r="L10" s="33">
        <v>53.46</v>
      </c>
      <c r="M10" s="33">
        <v>53.46</v>
      </c>
      <c r="N10" s="32">
        <f t="shared" si="4"/>
        <v>0</v>
      </c>
      <c r="O10" s="52">
        <v>28.21</v>
      </c>
      <c r="P10" s="52">
        <v>28.21</v>
      </c>
      <c r="Q10" s="52">
        <v>28.21</v>
      </c>
      <c r="R10" s="52">
        <f t="shared" si="5"/>
        <v>0</v>
      </c>
      <c r="S10" s="33">
        <v>25.16</v>
      </c>
      <c r="T10" s="33">
        <v>25.16</v>
      </c>
      <c r="U10" s="33">
        <v>25.16</v>
      </c>
      <c r="V10" s="32">
        <f t="shared" si="6"/>
        <v>0</v>
      </c>
      <c r="W10" s="62"/>
      <c r="X10" s="62"/>
      <c r="Y10" s="62"/>
      <c r="Z10" s="62"/>
      <c r="AA10" s="62"/>
      <c r="AB10" s="62"/>
    </row>
    <row r="11" spans="1:39" s="17" customFormat="1" ht="30" customHeight="1" x14ac:dyDescent="0.15">
      <c r="A11" s="191" t="s">
        <v>165</v>
      </c>
      <c r="B11" s="192"/>
      <c r="C11" s="80">
        <v>10409</v>
      </c>
      <c r="D11" s="81">
        <f t="shared" si="0"/>
        <v>57.809999999999995</v>
      </c>
      <c r="E11" s="81">
        <f t="shared" si="1"/>
        <v>57.809999999999995</v>
      </c>
      <c r="F11" s="81">
        <f t="shared" si="2"/>
        <v>57.809999999999995</v>
      </c>
      <c r="G11" s="81">
        <f t="shared" si="3"/>
        <v>0</v>
      </c>
      <c r="H11" s="33"/>
      <c r="I11" s="33"/>
      <c r="J11" s="33"/>
      <c r="K11" s="33">
        <v>1.34</v>
      </c>
      <c r="L11" s="33">
        <v>1.34</v>
      </c>
      <c r="M11" s="33">
        <v>1.34</v>
      </c>
      <c r="N11" s="32">
        <f t="shared" si="4"/>
        <v>0</v>
      </c>
      <c r="O11" s="52">
        <v>1.99</v>
      </c>
      <c r="P11" s="52">
        <v>1.99</v>
      </c>
      <c r="Q11" s="52">
        <v>1.99</v>
      </c>
      <c r="R11" s="52">
        <f t="shared" si="5"/>
        <v>0</v>
      </c>
      <c r="S11" s="33">
        <v>54.48</v>
      </c>
      <c r="T11" s="33">
        <v>54.48</v>
      </c>
      <c r="U11" s="33">
        <v>54.48</v>
      </c>
      <c r="V11" s="32">
        <f t="shared" si="6"/>
        <v>0</v>
      </c>
      <c r="W11" s="62"/>
      <c r="X11" s="62"/>
      <c r="Y11" s="62"/>
      <c r="Z11" s="62"/>
      <c r="AA11" s="62"/>
      <c r="AB11" s="62"/>
      <c r="AC11" s="67" t="s">
        <v>166</v>
      </c>
    </row>
    <row r="12" spans="1:39" s="17" customFormat="1" ht="30" customHeight="1" x14ac:dyDescent="0.15">
      <c r="A12" s="191" t="s">
        <v>167</v>
      </c>
      <c r="B12" s="192"/>
      <c r="C12" s="80">
        <v>12878</v>
      </c>
      <c r="D12" s="81">
        <f t="shared" si="0"/>
        <v>29.08</v>
      </c>
      <c r="E12" s="81">
        <f t="shared" si="1"/>
        <v>29.08</v>
      </c>
      <c r="F12" s="81">
        <f t="shared" si="2"/>
        <v>29.08</v>
      </c>
      <c r="G12" s="81">
        <f t="shared" si="3"/>
        <v>0</v>
      </c>
      <c r="H12" s="34"/>
      <c r="I12" s="34"/>
      <c r="J12" s="34"/>
      <c r="K12" s="32">
        <v>11.75</v>
      </c>
      <c r="L12" s="32">
        <v>11.75</v>
      </c>
      <c r="M12" s="32">
        <v>11.75</v>
      </c>
      <c r="N12" s="32">
        <f t="shared" si="4"/>
        <v>0</v>
      </c>
      <c r="O12" s="52">
        <v>8.61</v>
      </c>
      <c r="P12" s="52">
        <v>8.61</v>
      </c>
      <c r="Q12" s="52">
        <v>8.61</v>
      </c>
      <c r="R12" s="52">
        <f t="shared" si="5"/>
        <v>0</v>
      </c>
      <c r="S12" s="32">
        <v>8.7200000000000006</v>
      </c>
      <c r="T12" s="32">
        <v>8.7200000000000006</v>
      </c>
      <c r="U12" s="32">
        <v>8.7200000000000006</v>
      </c>
      <c r="V12" s="32">
        <f t="shared" si="6"/>
        <v>0</v>
      </c>
      <c r="W12" s="62"/>
      <c r="X12" s="62"/>
      <c r="Y12" s="62"/>
      <c r="Z12" s="62"/>
      <c r="AA12" s="62"/>
      <c r="AB12" s="62"/>
    </row>
    <row r="13" spans="1:39" s="17" customFormat="1" ht="30" customHeight="1" x14ac:dyDescent="0.15">
      <c r="A13" s="191" t="s">
        <v>168</v>
      </c>
      <c r="B13" s="192"/>
      <c r="C13" s="80">
        <v>160</v>
      </c>
      <c r="D13" s="81">
        <f t="shared" si="0"/>
        <v>6.4</v>
      </c>
      <c r="E13" s="81">
        <f t="shared" si="1"/>
        <v>6.4</v>
      </c>
      <c r="F13" s="81">
        <f t="shared" si="2"/>
        <v>6.4</v>
      </c>
      <c r="G13" s="81">
        <f t="shared" si="3"/>
        <v>0</v>
      </c>
      <c r="H13" s="35"/>
      <c r="I13" s="35"/>
      <c r="J13" s="35"/>
      <c r="K13" s="35">
        <v>1.88</v>
      </c>
      <c r="L13" s="35">
        <v>1.88</v>
      </c>
      <c r="M13" s="35">
        <v>1.88</v>
      </c>
      <c r="N13" s="32">
        <f t="shared" si="4"/>
        <v>0</v>
      </c>
      <c r="O13" s="52">
        <v>1.04</v>
      </c>
      <c r="P13" s="52">
        <v>1.04</v>
      </c>
      <c r="Q13" s="52">
        <v>1.04</v>
      </c>
      <c r="R13" s="52">
        <f t="shared" si="5"/>
        <v>0</v>
      </c>
      <c r="S13" s="32">
        <v>3.48</v>
      </c>
      <c r="T13" s="32">
        <v>3.48</v>
      </c>
      <c r="U13" s="32">
        <v>3.48</v>
      </c>
      <c r="V13" s="32">
        <f t="shared" si="6"/>
        <v>0</v>
      </c>
      <c r="W13" s="63"/>
      <c r="X13" s="63"/>
      <c r="Y13" s="63"/>
      <c r="Z13" s="63"/>
      <c r="AA13" s="63"/>
      <c r="AB13" s="63"/>
    </row>
    <row r="14" spans="1:39" s="17" customFormat="1" ht="30" customHeight="1" x14ac:dyDescent="0.15">
      <c r="A14" s="191" t="s">
        <v>169</v>
      </c>
      <c r="B14" s="192"/>
      <c r="C14" s="80">
        <v>160</v>
      </c>
      <c r="D14" s="81">
        <f t="shared" si="0"/>
        <v>6.4</v>
      </c>
      <c r="E14" s="81">
        <f t="shared" si="1"/>
        <v>6.4</v>
      </c>
      <c r="F14" s="81">
        <f t="shared" si="2"/>
        <v>6.4</v>
      </c>
      <c r="G14" s="81">
        <f t="shared" si="3"/>
        <v>0</v>
      </c>
      <c r="H14" s="35"/>
      <c r="I14" s="35"/>
      <c r="J14" s="35"/>
      <c r="K14" s="35">
        <v>1.88</v>
      </c>
      <c r="L14" s="35">
        <v>1.88</v>
      </c>
      <c r="M14" s="35">
        <v>1.88</v>
      </c>
      <c r="N14" s="32">
        <f t="shared" si="4"/>
        <v>0</v>
      </c>
      <c r="O14" s="52">
        <v>1.04</v>
      </c>
      <c r="P14" s="52">
        <v>1.04</v>
      </c>
      <c r="Q14" s="52">
        <v>1.04</v>
      </c>
      <c r="R14" s="52">
        <f t="shared" si="5"/>
        <v>0</v>
      </c>
      <c r="S14" s="32">
        <v>3.48</v>
      </c>
      <c r="T14" s="32">
        <v>3.48</v>
      </c>
      <c r="U14" s="32">
        <v>3.48</v>
      </c>
      <c r="V14" s="32">
        <f t="shared" si="6"/>
        <v>0</v>
      </c>
      <c r="W14" s="63"/>
      <c r="X14" s="63"/>
      <c r="Y14" s="63"/>
      <c r="Z14" s="63"/>
      <c r="AA14" s="63"/>
      <c r="AB14" s="63"/>
    </row>
    <row r="15" spans="1:39" s="17" customFormat="1" ht="30" customHeight="1" x14ac:dyDescent="0.15">
      <c r="A15" s="191" t="s">
        <v>170</v>
      </c>
      <c r="B15" s="192"/>
      <c r="C15" s="80">
        <v>9</v>
      </c>
      <c r="D15" s="81">
        <f t="shared" si="0"/>
        <v>4.5</v>
      </c>
      <c r="E15" s="81">
        <f t="shared" si="1"/>
        <v>2</v>
      </c>
      <c r="F15" s="81">
        <f t="shared" si="2"/>
        <v>3.5</v>
      </c>
      <c r="G15" s="81">
        <f t="shared" si="3"/>
        <v>2.5</v>
      </c>
      <c r="H15" s="36"/>
      <c r="I15" s="36"/>
      <c r="J15" s="36"/>
      <c r="K15" s="33">
        <v>0.5</v>
      </c>
      <c r="L15" s="33">
        <v>0</v>
      </c>
      <c r="M15" s="33">
        <v>0.5</v>
      </c>
      <c r="N15" s="53">
        <f t="shared" si="4"/>
        <v>0.5</v>
      </c>
      <c r="O15" s="52">
        <v>1</v>
      </c>
      <c r="P15" s="52">
        <v>0</v>
      </c>
      <c r="Q15" s="52">
        <v>1</v>
      </c>
      <c r="R15" s="52">
        <f t="shared" si="5"/>
        <v>1</v>
      </c>
      <c r="S15" s="33">
        <v>1</v>
      </c>
      <c r="T15" s="33">
        <v>1</v>
      </c>
      <c r="U15" s="33">
        <v>1</v>
      </c>
      <c r="V15" s="32">
        <f t="shared" si="6"/>
        <v>0</v>
      </c>
      <c r="W15" s="64">
        <v>1</v>
      </c>
      <c r="X15" s="64">
        <v>0</v>
      </c>
      <c r="Y15" s="64">
        <v>0</v>
      </c>
      <c r="Z15" s="64">
        <v>1</v>
      </c>
      <c r="AA15" s="64">
        <v>1</v>
      </c>
      <c r="AB15" s="64">
        <v>1</v>
      </c>
      <c r="AC15" s="21"/>
      <c r="AD15" s="21"/>
      <c r="AE15" s="21"/>
    </row>
    <row r="16" spans="1:39" s="17" customFormat="1" ht="30" customHeight="1" x14ac:dyDescent="0.15">
      <c r="A16" s="191" t="s">
        <v>171</v>
      </c>
      <c r="B16" s="192"/>
      <c r="C16" s="80" t="s">
        <v>172</v>
      </c>
      <c r="D16" s="81">
        <f t="shared" si="0"/>
        <v>2</v>
      </c>
      <c r="E16" s="81">
        <f t="shared" si="1"/>
        <v>0</v>
      </c>
      <c r="F16" s="81">
        <f t="shared" si="2"/>
        <v>0</v>
      </c>
      <c r="G16" s="81">
        <f t="shared" ref="G16:G22" si="7">D16-E16</f>
        <v>2</v>
      </c>
      <c r="H16" s="32">
        <v>2</v>
      </c>
      <c r="I16" s="32"/>
      <c r="J16" s="32">
        <v>0</v>
      </c>
      <c r="K16" s="36"/>
      <c r="L16" s="36"/>
      <c r="M16" s="36"/>
      <c r="N16" s="32">
        <f t="shared" si="4"/>
        <v>0</v>
      </c>
      <c r="O16" s="52"/>
      <c r="P16" s="52"/>
      <c r="Q16" s="52"/>
      <c r="R16" s="52">
        <f t="shared" si="5"/>
        <v>0</v>
      </c>
      <c r="S16" s="36"/>
      <c r="T16" s="36"/>
      <c r="U16" s="36"/>
      <c r="V16" s="32">
        <f t="shared" si="6"/>
        <v>0</v>
      </c>
      <c r="W16" s="62"/>
      <c r="X16" s="62"/>
      <c r="Y16" s="62"/>
      <c r="Z16" s="62"/>
      <c r="AA16" s="62"/>
      <c r="AB16" s="62"/>
      <c r="AC16" s="68"/>
    </row>
    <row r="17" spans="1:29" s="17" customFormat="1" ht="30" customHeight="1" x14ac:dyDescent="0.15">
      <c r="A17" s="193" t="s">
        <v>173</v>
      </c>
      <c r="B17" s="194"/>
      <c r="C17" s="82" t="s">
        <v>174</v>
      </c>
      <c r="D17" s="81">
        <f t="shared" si="0"/>
        <v>1.6316000000000002</v>
      </c>
      <c r="E17" s="81">
        <f t="shared" si="1"/>
        <v>0.70649999999999991</v>
      </c>
      <c r="F17" s="81">
        <f t="shared" si="2"/>
        <v>1.6316000000000002</v>
      </c>
      <c r="G17" s="81">
        <f t="shared" si="7"/>
        <v>0.92510000000000026</v>
      </c>
      <c r="H17" s="32"/>
      <c r="I17" s="32"/>
      <c r="J17" s="32"/>
      <c r="K17" s="54">
        <v>0.58130000000000004</v>
      </c>
      <c r="L17" s="54">
        <v>0.51449999999999996</v>
      </c>
      <c r="M17" s="54">
        <v>0.58130000000000004</v>
      </c>
      <c r="N17" s="53">
        <f t="shared" si="4"/>
        <v>6.6800000000000082E-2</v>
      </c>
      <c r="O17" s="52">
        <v>0.192</v>
      </c>
      <c r="P17" s="52">
        <v>0.192</v>
      </c>
      <c r="Q17" s="52">
        <v>0.192</v>
      </c>
      <c r="R17" s="52">
        <f t="shared" si="5"/>
        <v>0</v>
      </c>
      <c r="S17" s="54">
        <v>0.85829999999999995</v>
      </c>
      <c r="T17" s="33">
        <v>0</v>
      </c>
      <c r="U17" s="54">
        <v>0.85829999999999995</v>
      </c>
      <c r="V17" s="53">
        <f t="shared" si="6"/>
        <v>0.85829999999999995</v>
      </c>
      <c r="W17" s="62"/>
      <c r="X17" s="62"/>
      <c r="Y17" s="62"/>
      <c r="Z17" s="62"/>
      <c r="AA17" s="62"/>
      <c r="AB17" s="62"/>
      <c r="AC17" s="68"/>
    </row>
    <row r="18" spans="1:29" s="17" customFormat="1" ht="30" customHeight="1" x14ac:dyDescent="0.15">
      <c r="A18" s="195" t="s">
        <v>175</v>
      </c>
      <c r="B18" s="196"/>
      <c r="C18" s="83"/>
      <c r="D18" s="81">
        <f t="shared" si="0"/>
        <v>4.47</v>
      </c>
      <c r="E18" s="81">
        <f t="shared" si="1"/>
        <v>0.18</v>
      </c>
      <c r="F18" s="81">
        <f t="shared" si="2"/>
        <v>4.47</v>
      </c>
      <c r="G18" s="81">
        <f t="shared" si="7"/>
        <v>4.29</v>
      </c>
      <c r="H18" s="32"/>
      <c r="I18" s="32"/>
      <c r="J18" s="32"/>
      <c r="K18" s="33">
        <v>0.15</v>
      </c>
      <c r="L18" s="33">
        <v>0</v>
      </c>
      <c r="M18" s="33">
        <v>0.15</v>
      </c>
      <c r="N18" s="53">
        <f t="shared" si="4"/>
        <v>0.15</v>
      </c>
      <c r="O18" s="52">
        <v>0.42</v>
      </c>
      <c r="P18" s="52">
        <v>0.18</v>
      </c>
      <c r="Q18" s="52">
        <v>0.42</v>
      </c>
      <c r="R18" s="55">
        <f t="shared" si="5"/>
        <v>0.24</v>
      </c>
      <c r="S18" s="33">
        <v>3.9</v>
      </c>
      <c r="T18" s="33">
        <v>0</v>
      </c>
      <c r="U18" s="33">
        <v>3.9</v>
      </c>
      <c r="V18" s="53">
        <f t="shared" si="6"/>
        <v>3.9</v>
      </c>
      <c r="W18" s="62"/>
      <c r="X18" s="62"/>
      <c r="Y18" s="62"/>
      <c r="Z18" s="62"/>
      <c r="AA18" s="62"/>
      <c r="AB18" s="62"/>
      <c r="AC18" s="68"/>
    </row>
    <row r="19" spans="1:29" s="17" customFormat="1" ht="30" customHeight="1" x14ac:dyDescent="0.15">
      <c r="A19" s="191" t="s">
        <v>176</v>
      </c>
      <c r="B19" s="192"/>
      <c r="C19" s="80"/>
      <c r="D19" s="81">
        <f t="shared" si="0"/>
        <v>40</v>
      </c>
      <c r="E19" s="81">
        <f t="shared" si="1"/>
        <v>0</v>
      </c>
      <c r="F19" s="81">
        <f t="shared" si="2"/>
        <v>0</v>
      </c>
      <c r="G19" s="81">
        <f t="shared" si="7"/>
        <v>40</v>
      </c>
      <c r="H19" s="32">
        <v>40</v>
      </c>
      <c r="I19" s="32">
        <v>1.8</v>
      </c>
      <c r="J19" s="32">
        <v>1.8</v>
      </c>
      <c r="K19" s="36"/>
      <c r="L19" s="36"/>
      <c r="M19" s="36"/>
      <c r="N19" s="32">
        <f t="shared" si="4"/>
        <v>0</v>
      </c>
      <c r="O19" s="52"/>
      <c r="P19" s="52"/>
      <c r="Q19" s="52"/>
      <c r="R19" s="52">
        <f t="shared" si="5"/>
        <v>0</v>
      </c>
      <c r="S19" s="36"/>
      <c r="T19" s="36"/>
      <c r="U19" s="36"/>
      <c r="V19" s="32">
        <f t="shared" si="6"/>
        <v>0</v>
      </c>
      <c r="W19" s="62"/>
      <c r="X19" s="62"/>
      <c r="Y19" s="62"/>
      <c r="Z19" s="62"/>
      <c r="AA19" s="62"/>
      <c r="AB19" s="62"/>
    </row>
    <row r="20" spans="1:29" s="18" customFormat="1" ht="30" customHeight="1" x14ac:dyDescent="0.15">
      <c r="A20" s="197" t="s">
        <v>177</v>
      </c>
      <c r="B20" s="198"/>
      <c r="C20" s="84">
        <v>166</v>
      </c>
      <c r="D20" s="81">
        <f t="shared" si="0"/>
        <v>61.579899999999995</v>
      </c>
      <c r="E20" s="81">
        <f t="shared" si="1"/>
        <v>33.503599999999999</v>
      </c>
      <c r="F20" s="81">
        <f t="shared" si="2"/>
        <v>33.503599999999999</v>
      </c>
      <c r="G20" s="81">
        <f t="shared" si="7"/>
        <v>28.076299999999996</v>
      </c>
      <c r="H20" s="32"/>
      <c r="I20" s="32"/>
      <c r="J20" s="32"/>
      <c r="K20" s="18">
        <v>1.143</v>
      </c>
      <c r="L20" s="36">
        <v>1.143</v>
      </c>
      <c r="M20" s="36">
        <v>1.143</v>
      </c>
      <c r="N20" s="32">
        <f t="shared" si="4"/>
        <v>0</v>
      </c>
      <c r="O20" s="52">
        <v>0.38100000000000001</v>
      </c>
      <c r="P20" s="52">
        <v>0.38100000000000001</v>
      </c>
      <c r="Q20" s="52">
        <v>0.38100000000000001</v>
      </c>
      <c r="R20" s="52">
        <f t="shared" si="5"/>
        <v>0</v>
      </c>
      <c r="S20" s="36">
        <v>31.179500000000001</v>
      </c>
      <c r="T20" s="36">
        <v>31.179500000000001</v>
      </c>
      <c r="U20" s="36">
        <v>31.179500000000001</v>
      </c>
      <c r="V20" s="32">
        <f t="shared" si="6"/>
        <v>0</v>
      </c>
      <c r="W20" s="65">
        <v>28.0763</v>
      </c>
      <c r="X20" s="65">
        <v>0</v>
      </c>
      <c r="Y20" s="65">
        <v>0</v>
      </c>
      <c r="Z20" s="65">
        <v>0.80010000000000003</v>
      </c>
      <c r="AA20" s="65">
        <v>0.80010000000000003</v>
      </c>
      <c r="AB20" s="65">
        <v>0.80010000000000003</v>
      </c>
    </row>
    <row r="21" spans="1:29" s="19" customFormat="1" ht="30" customHeight="1" x14ac:dyDescent="0.15">
      <c r="A21" s="197" t="s">
        <v>178</v>
      </c>
      <c r="B21" s="198"/>
      <c r="C21" s="84"/>
      <c r="D21" s="81">
        <f t="shared" si="0"/>
        <v>10</v>
      </c>
      <c r="E21" s="81">
        <f t="shared" si="1"/>
        <v>0</v>
      </c>
      <c r="F21" s="81">
        <f t="shared" si="2"/>
        <v>0</v>
      </c>
      <c r="G21" s="81">
        <f t="shared" si="7"/>
        <v>10</v>
      </c>
      <c r="H21" s="32">
        <v>10</v>
      </c>
      <c r="I21" s="32"/>
      <c r="J21" s="32">
        <v>0</v>
      </c>
      <c r="K21" s="36"/>
      <c r="L21" s="36"/>
      <c r="M21" s="36"/>
      <c r="N21" s="32">
        <f t="shared" si="4"/>
        <v>0</v>
      </c>
      <c r="O21" s="52"/>
      <c r="P21" s="52"/>
      <c r="Q21" s="52"/>
      <c r="R21" s="52">
        <f t="shared" si="5"/>
        <v>0</v>
      </c>
      <c r="S21" s="36"/>
      <c r="T21" s="36"/>
      <c r="U21" s="36"/>
      <c r="V21" s="32">
        <f t="shared" si="6"/>
        <v>0</v>
      </c>
      <c r="W21" s="62"/>
      <c r="X21" s="62"/>
      <c r="Y21" s="62"/>
      <c r="Z21" s="62"/>
      <c r="AA21" s="62"/>
      <c r="AB21" s="62"/>
    </row>
    <row r="22" spans="1:29" s="19" customFormat="1" ht="30" customHeight="1" x14ac:dyDescent="0.15">
      <c r="A22" s="197" t="s">
        <v>179</v>
      </c>
      <c r="B22" s="198"/>
      <c r="C22" s="84"/>
      <c r="D22" s="81">
        <f t="shared" si="0"/>
        <v>5</v>
      </c>
      <c r="E22" s="81">
        <f t="shared" si="1"/>
        <v>0</v>
      </c>
      <c r="F22" s="81">
        <f t="shared" si="2"/>
        <v>0</v>
      </c>
      <c r="G22" s="81">
        <f t="shared" si="7"/>
        <v>5</v>
      </c>
      <c r="H22" s="32">
        <v>5</v>
      </c>
      <c r="I22" s="32"/>
      <c r="J22" s="32">
        <v>0</v>
      </c>
      <c r="K22" s="36"/>
      <c r="L22" s="36"/>
      <c r="M22" s="36"/>
      <c r="N22" s="32">
        <f t="shared" si="4"/>
        <v>0</v>
      </c>
      <c r="O22" s="52"/>
      <c r="P22" s="52"/>
      <c r="Q22" s="52"/>
      <c r="R22" s="52">
        <f t="shared" si="5"/>
        <v>0</v>
      </c>
      <c r="S22" s="36"/>
      <c r="T22" s="36"/>
      <c r="U22" s="36"/>
      <c r="V22" s="32">
        <f t="shared" si="6"/>
        <v>0</v>
      </c>
      <c r="W22" s="62"/>
      <c r="X22" s="62"/>
      <c r="Y22" s="62"/>
      <c r="Z22" s="62"/>
      <c r="AA22" s="62"/>
      <c r="AB22" s="62"/>
    </row>
    <row r="23" spans="1:29" s="16" customFormat="1" ht="32.25" customHeight="1" x14ac:dyDescent="0.15">
      <c r="A23" s="199" t="s">
        <v>132</v>
      </c>
      <c r="B23" s="199"/>
      <c r="C23" s="85"/>
      <c r="D23" s="38">
        <f>SUM(D8:D22)</f>
        <v>389.08150000000006</v>
      </c>
      <c r="E23" s="38">
        <f>SUM(E8:E22)</f>
        <v>296.29010000000005</v>
      </c>
      <c r="F23" s="38">
        <f>SUM(F8:F22)</f>
        <v>303.00520000000006</v>
      </c>
      <c r="G23" s="38"/>
      <c r="H23" s="38">
        <f t="shared" ref="H23:AB23" si="8">SUM(H8:H22)</f>
        <v>57</v>
      </c>
      <c r="I23" s="38">
        <f t="shared" si="8"/>
        <v>1.8</v>
      </c>
      <c r="J23" s="38">
        <f t="shared" si="8"/>
        <v>1.8</v>
      </c>
      <c r="K23" s="38">
        <f t="shared" si="8"/>
        <v>96.654300000000006</v>
      </c>
      <c r="L23" s="38">
        <f t="shared" si="8"/>
        <v>95.9375</v>
      </c>
      <c r="M23" s="38">
        <f t="shared" si="8"/>
        <v>96.654300000000006</v>
      </c>
      <c r="N23" s="38">
        <f t="shared" si="8"/>
        <v>0.7168000000000001</v>
      </c>
      <c r="O23" s="38">
        <f t="shared" si="8"/>
        <v>59.003</v>
      </c>
      <c r="P23" s="38">
        <f t="shared" si="8"/>
        <v>57.762999999999998</v>
      </c>
      <c r="Q23" s="38">
        <f t="shared" si="8"/>
        <v>59.003</v>
      </c>
      <c r="R23" s="38">
        <f t="shared" si="8"/>
        <v>1.24</v>
      </c>
      <c r="S23" s="38">
        <f t="shared" si="8"/>
        <v>145.54780000000002</v>
      </c>
      <c r="T23" s="38">
        <f t="shared" si="8"/>
        <v>140.7895</v>
      </c>
      <c r="U23" s="38">
        <f t="shared" si="8"/>
        <v>145.54780000000002</v>
      </c>
      <c r="V23" s="38">
        <f t="shared" si="8"/>
        <v>4.7583000000000002</v>
      </c>
      <c r="W23" s="38">
        <f t="shared" si="8"/>
        <v>29.0763</v>
      </c>
      <c r="X23" s="38">
        <f t="shared" si="8"/>
        <v>0</v>
      </c>
      <c r="Y23" s="38">
        <f t="shared" si="8"/>
        <v>0</v>
      </c>
      <c r="Z23" s="38">
        <f t="shared" si="8"/>
        <v>1.8001</v>
      </c>
      <c r="AA23" s="38">
        <f t="shared" si="8"/>
        <v>1.8001</v>
      </c>
      <c r="AB23" s="38">
        <f t="shared" si="8"/>
        <v>1.8001</v>
      </c>
      <c r="AC23" s="69"/>
    </row>
    <row r="24" spans="1:29" s="20" customFormat="1" ht="13.5" x14ac:dyDescent="0.15">
      <c r="A24" s="7"/>
      <c r="B24" s="7"/>
      <c r="C24" s="7"/>
      <c r="D24" s="73"/>
      <c r="E24" s="74"/>
      <c r="F24" s="73"/>
      <c r="G24" s="73"/>
      <c r="H24" s="7"/>
      <c r="I24" s="7"/>
      <c r="J24" s="7"/>
      <c r="K24" s="7"/>
      <c r="L24" s="56"/>
      <c r="M24" s="56"/>
      <c r="N24" s="56"/>
      <c r="O24" s="57"/>
      <c r="P24" s="58"/>
      <c r="Q24" s="58"/>
      <c r="R24" s="58"/>
      <c r="S24" s="7"/>
      <c r="T24" s="56"/>
      <c r="U24" s="56"/>
      <c r="V24" s="56"/>
    </row>
    <row r="25" spans="1:29" s="20" customFormat="1" ht="13.5" x14ac:dyDescent="0.15">
      <c r="A25" s="7"/>
      <c r="B25" s="7"/>
      <c r="C25" s="7"/>
      <c r="D25" s="86"/>
      <c r="E25" s="87"/>
      <c r="F25" s="86">
        <f>F23-E23</f>
        <v>6.7151000000000067</v>
      </c>
      <c r="G25" s="86"/>
      <c r="L25" s="59"/>
      <c r="M25" s="59"/>
      <c r="N25" s="59"/>
      <c r="O25" s="60"/>
      <c r="P25" s="61"/>
      <c r="Q25" s="61"/>
      <c r="R25" s="61">
        <f>R23+V23</f>
        <v>5.9983000000000004</v>
      </c>
    </row>
    <row r="26" spans="1:29" s="20" customFormat="1" ht="13.5" x14ac:dyDescent="0.15">
      <c r="A26" s="7"/>
      <c r="B26" s="7"/>
      <c r="C26" s="7"/>
      <c r="D26" s="86"/>
      <c r="E26" s="87">
        <f>E23/D23</f>
        <v>0.76151166272361959</v>
      </c>
      <c r="F26" s="86">
        <f>F25-N23</f>
        <v>5.9983000000000066</v>
      </c>
      <c r="G26" s="86"/>
      <c r="L26" s="59"/>
      <c r="M26" s="59"/>
      <c r="N26" s="59"/>
      <c r="O26" s="60"/>
      <c r="P26" s="61"/>
      <c r="Q26" s="61"/>
      <c r="R26" s="61"/>
    </row>
    <row r="27" spans="1:29" s="20" customFormat="1" ht="13.5" x14ac:dyDescent="0.15">
      <c r="A27" s="7"/>
      <c r="B27" s="7"/>
      <c r="C27" s="7"/>
      <c r="D27" s="86"/>
      <c r="E27" s="87">
        <f>E26*3</f>
        <v>2.2845349881708588</v>
      </c>
      <c r="F27" s="86"/>
      <c r="G27" s="86"/>
      <c r="L27" s="59"/>
      <c r="M27" s="59"/>
      <c r="N27" s="59"/>
      <c r="O27" s="60"/>
      <c r="P27" s="61"/>
      <c r="Q27" s="61"/>
      <c r="R27" s="61"/>
    </row>
    <row r="28" spans="1:29" s="20" customFormat="1" ht="13.5" x14ac:dyDescent="0.15">
      <c r="A28" s="7"/>
      <c r="B28" s="7"/>
      <c r="C28" s="7"/>
      <c r="D28" s="86"/>
      <c r="E28" s="87"/>
      <c r="F28" s="86"/>
      <c r="G28" s="86"/>
      <c r="L28" s="59"/>
      <c r="M28" s="59"/>
      <c r="N28" s="59"/>
      <c r="O28" s="60"/>
      <c r="P28" s="61"/>
      <c r="Q28" s="61"/>
      <c r="R28" s="61"/>
    </row>
    <row r="29" spans="1:29" s="20" customFormat="1" ht="13.5" x14ac:dyDescent="0.15">
      <c r="A29" s="7"/>
      <c r="B29" s="7"/>
      <c r="C29" s="7"/>
      <c r="D29" s="86"/>
      <c r="E29" s="87"/>
      <c r="F29" s="86">
        <f>D23-E23</f>
        <v>92.79140000000001</v>
      </c>
      <c r="G29" s="86"/>
      <c r="L29" s="59"/>
      <c r="M29" s="59"/>
      <c r="N29" s="59"/>
      <c r="O29" s="60"/>
      <c r="P29" s="61"/>
      <c r="Q29" s="61"/>
      <c r="R29" s="61"/>
    </row>
    <row r="31" spans="1:29" x14ac:dyDescent="0.15">
      <c r="F31" s="88">
        <f>F29/D23</f>
        <v>0.23848833727638039</v>
      </c>
      <c r="G31" s="88"/>
    </row>
  </sheetData>
  <mergeCells count="23">
    <mergeCell ref="A23:B23"/>
    <mergeCell ref="A8:A10"/>
    <mergeCell ref="A2:AB4"/>
    <mergeCell ref="A18:B18"/>
    <mergeCell ref="A19:B19"/>
    <mergeCell ref="A20:B20"/>
    <mergeCell ref="A21:B21"/>
    <mergeCell ref="A22:B22"/>
    <mergeCell ref="A13:B13"/>
    <mergeCell ref="A14:B14"/>
    <mergeCell ref="A15:B15"/>
    <mergeCell ref="A16:B16"/>
    <mergeCell ref="A17:B17"/>
    <mergeCell ref="S6:U6"/>
    <mergeCell ref="W6:Y6"/>
    <mergeCell ref="Z6:AB6"/>
    <mergeCell ref="A11:B11"/>
    <mergeCell ref="A12:B12"/>
    <mergeCell ref="A6:B6"/>
    <mergeCell ref="D6:F6"/>
    <mergeCell ref="H6:J6"/>
    <mergeCell ref="K6:M6"/>
    <mergeCell ref="O6:Q6"/>
  </mergeCells>
  <phoneticPr fontId="45" type="noConversion"/>
  <pageMargins left="0.75" right="0.75" top="1" bottom="1" header="0.5" footer="0.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5"/>
  <sheetViews>
    <sheetView topLeftCell="A7" workbookViewId="0">
      <selection activeCell="E12" sqref="E12"/>
    </sheetView>
  </sheetViews>
  <sheetFormatPr defaultColWidth="10" defaultRowHeight="14.25" x14ac:dyDescent="0.15"/>
  <cols>
    <col min="1" max="1" width="12" style="22" customWidth="1"/>
    <col min="2" max="2" width="25.75" style="22" customWidth="1"/>
    <col min="3" max="3" width="13.375" style="23" customWidth="1"/>
    <col min="4" max="4" width="13.375" style="24" customWidth="1"/>
    <col min="5" max="5" width="13.375" style="23" customWidth="1"/>
    <col min="6" max="9" width="16.25" style="22" customWidth="1"/>
    <col min="10" max="12" width="16.25" style="25" customWidth="1"/>
    <col min="13" max="13" width="16.25" style="26" customWidth="1"/>
    <col min="14" max="16" width="16.25" style="27" customWidth="1"/>
    <col min="17" max="17" width="16.25" style="22" customWidth="1"/>
    <col min="18" max="20" width="16.25" style="25" customWidth="1"/>
    <col min="21" max="26" width="16.25" style="21" customWidth="1"/>
    <col min="27" max="27" width="14.375" style="21" customWidth="1"/>
    <col min="28" max="28" width="19.5" style="21" customWidth="1"/>
    <col min="29" max="29" width="15.25" style="21" customWidth="1"/>
    <col min="30" max="16384" width="10" style="21"/>
  </cols>
  <sheetData>
    <row r="1" spans="1:29" s="16" customFormat="1" ht="32.25" customHeight="1" x14ac:dyDescent="0.15">
      <c r="A1" s="207" t="s">
        <v>149</v>
      </c>
      <c r="B1" s="207"/>
      <c r="C1" s="28" t="s">
        <v>157</v>
      </c>
      <c r="D1" s="28" t="s">
        <v>158</v>
      </c>
      <c r="E1" s="28" t="s">
        <v>180</v>
      </c>
      <c r="F1" s="182" t="s">
        <v>150</v>
      </c>
      <c r="G1" s="183"/>
      <c r="H1" s="184"/>
      <c r="I1" s="182" t="s">
        <v>151</v>
      </c>
      <c r="J1" s="183"/>
      <c r="K1" s="184"/>
      <c r="L1" s="30"/>
      <c r="M1" s="185" t="s">
        <v>152</v>
      </c>
      <c r="N1" s="186"/>
      <c r="O1" s="187"/>
      <c r="P1" s="51"/>
      <c r="Q1" s="182" t="s">
        <v>153</v>
      </c>
      <c r="R1" s="183"/>
      <c r="S1" s="184"/>
      <c r="T1" s="30"/>
      <c r="U1" s="188" t="s">
        <v>154</v>
      </c>
      <c r="V1" s="189"/>
      <c r="W1" s="190"/>
      <c r="X1" s="189" t="s">
        <v>155</v>
      </c>
      <c r="Y1" s="189"/>
      <c r="Z1" s="190"/>
      <c r="AA1" s="66"/>
      <c r="AB1" s="66"/>
    </row>
    <row r="2" spans="1:29" s="17" customFormat="1" ht="30" customHeight="1" x14ac:dyDescent="0.15">
      <c r="A2" s="208" t="s">
        <v>160</v>
      </c>
      <c r="B2" s="13" t="s">
        <v>181</v>
      </c>
      <c r="C2" s="31">
        <f t="shared" ref="C2:C16" si="0">I2+M2+Q2+F2+U2+X2</f>
        <v>3.27</v>
      </c>
      <c r="D2" s="31">
        <f t="shared" ref="D2:D16" si="1">J2+N2+R2+V2+Y2</f>
        <v>3.27</v>
      </c>
      <c r="E2" s="31">
        <f>C2-D2</f>
        <v>0</v>
      </c>
      <c r="F2" s="32"/>
      <c r="G2" s="32"/>
      <c r="H2" s="32"/>
      <c r="I2" s="32">
        <v>0.05</v>
      </c>
      <c r="J2" s="32">
        <v>0.05</v>
      </c>
      <c r="K2" s="32">
        <v>0.05</v>
      </c>
      <c r="L2" s="32">
        <f t="shared" ref="L2:L16" si="2">K2-J2</f>
        <v>0</v>
      </c>
      <c r="M2" s="52">
        <v>1.72</v>
      </c>
      <c r="N2" s="52">
        <v>1.72</v>
      </c>
      <c r="O2" s="52">
        <v>1.72</v>
      </c>
      <c r="P2" s="52">
        <f t="shared" ref="P2:P16" si="3">O2-N2</f>
        <v>0</v>
      </c>
      <c r="Q2" s="32">
        <v>1.5</v>
      </c>
      <c r="R2" s="32">
        <v>1.5</v>
      </c>
      <c r="S2" s="32">
        <v>1.5</v>
      </c>
      <c r="T2" s="32">
        <f t="shared" ref="T2:T16" si="4">S2-R2</f>
        <v>0</v>
      </c>
      <c r="U2" s="62"/>
      <c r="V2" s="62"/>
      <c r="W2" s="62"/>
      <c r="X2" s="62"/>
      <c r="Y2" s="62"/>
      <c r="Z2" s="62"/>
      <c r="AA2" s="66"/>
      <c r="AB2" s="66"/>
    </row>
    <row r="3" spans="1:29" s="17" customFormat="1" ht="30" customHeight="1" x14ac:dyDescent="0.15">
      <c r="A3" s="209"/>
      <c r="B3" s="13" t="s">
        <v>182</v>
      </c>
      <c r="C3" s="31">
        <f t="shared" si="0"/>
        <v>50.11</v>
      </c>
      <c r="D3" s="31">
        <f t="shared" si="1"/>
        <v>50.11</v>
      </c>
      <c r="E3" s="31">
        <f t="shared" ref="E3:E17" si="5">C3-D3</f>
        <v>0</v>
      </c>
      <c r="F3" s="33"/>
      <c r="G3" s="33"/>
      <c r="H3" s="33"/>
      <c r="I3" s="33">
        <v>23.92</v>
      </c>
      <c r="J3" s="33">
        <v>23.92</v>
      </c>
      <c r="K3" s="33">
        <v>23.92</v>
      </c>
      <c r="L3" s="32">
        <f t="shared" si="2"/>
        <v>0</v>
      </c>
      <c r="M3" s="52">
        <v>14.4</v>
      </c>
      <c r="N3" s="52">
        <v>14.4</v>
      </c>
      <c r="O3" s="52">
        <v>14.4</v>
      </c>
      <c r="P3" s="52">
        <f t="shared" si="3"/>
        <v>0</v>
      </c>
      <c r="Q3" s="33">
        <v>11.79</v>
      </c>
      <c r="R3" s="33">
        <v>11.79</v>
      </c>
      <c r="S3" s="33">
        <v>11.79</v>
      </c>
      <c r="T3" s="32">
        <f t="shared" si="4"/>
        <v>0</v>
      </c>
      <c r="U3" s="62"/>
      <c r="V3" s="62"/>
      <c r="W3" s="62"/>
      <c r="X3" s="62"/>
      <c r="Y3" s="62"/>
      <c r="Z3" s="62"/>
      <c r="AA3" s="66"/>
      <c r="AB3" s="66"/>
    </row>
    <row r="4" spans="1:29" s="17" customFormat="1" ht="30" customHeight="1" x14ac:dyDescent="0.15">
      <c r="A4" s="209"/>
      <c r="B4" s="13" t="s">
        <v>183</v>
      </c>
      <c r="C4" s="31">
        <f t="shared" si="0"/>
        <v>106.83</v>
      </c>
      <c r="D4" s="31">
        <f t="shared" si="1"/>
        <v>106.83</v>
      </c>
      <c r="E4" s="31">
        <f t="shared" si="5"/>
        <v>0</v>
      </c>
      <c r="F4" s="33"/>
      <c r="G4" s="33"/>
      <c r="H4" s="33"/>
      <c r="I4" s="33">
        <v>53.46</v>
      </c>
      <c r="J4" s="33">
        <v>53.46</v>
      </c>
      <c r="K4" s="33">
        <v>53.46</v>
      </c>
      <c r="L4" s="32">
        <f t="shared" si="2"/>
        <v>0</v>
      </c>
      <c r="M4" s="52">
        <v>28.21</v>
      </c>
      <c r="N4" s="52">
        <v>28.21</v>
      </c>
      <c r="O4" s="52">
        <v>28.21</v>
      </c>
      <c r="P4" s="52">
        <f t="shared" si="3"/>
        <v>0</v>
      </c>
      <c r="Q4" s="33">
        <v>25.16</v>
      </c>
      <c r="R4" s="33">
        <v>25.16</v>
      </c>
      <c r="S4" s="33">
        <v>25.16</v>
      </c>
      <c r="T4" s="32">
        <f t="shared" si="4"/>
        <v>0</v>
      </c>
      <c r="U4" s="62"/>
      <c r="V4" s="62"/>
      <c r="W4" s="62"/>
      <c r="X4" s="62"/>
      <c r="Y4" s="62"/>
      <c r="Z4" s="62"/>
    </row>
    <row r="5" spans="1:29" s="17" customFormat="1" ht="30" customHeight="1" x14ac:dyDescent="0.15">
      <c r="A5" s="208" t="s">
        <v>165</v>
      </c>
      <c r="B5" s="209"/>
      <c r="C5" s="31">
        <f t="shared" si="0"/>
        <v>57.809999999999995</v>
      </c>
      <c r="D5" s="31">
        <f t="shared" si="1"/>
        <v>57.809999999999995</v>
      </c>
      <c r="E5" s="31">
        <f t="shared" si="5"/>
        <v>0</v>
      </c>
      <c r="F5" s="33"/>
      <c r="G5" s="33"/>
      <c r="H5" s="33"/>
      <c r="I5" s="33">
        <v>1.34</v>
      </c>
      <c r="J5" s="33">
        <v>1.34</v>
      </c>
      <c r="K5" s="33">
        <v>1.34</v>
      </c>
      <c r="L5" s="32">
        <f t="shared" si="2"/>
        <v>0</v>
      </c>
      <c r="M5" s="52">
        <v>1.99</v>
      </c>
      <c r="N5" s="52">
        <v>1.99</v>
      </c>
      <c r="O5" s="52">
        <v>1.99</v>
      </c>
      <c r="P5" s="52">
        <f t="shared" si="3"/>
        <v>0</v>
      </c>
      <c r="Q5" s="33">
        <v>54.48</v>
      </c>
      <c r="R5" s="33">
        <v>54.48</v>
      </c>
      <c r="S5" s="33">
        <v>54.48</v>
      </c>
      <c r="T5" s="32">
        <f t="shared" si="4"/>
        <v>0</v>
      </c>
      <c r="U5" s="62"/>
      <c r="V5" s="62"/>
      <c r="W5" s="62"/>
      <c r="X5" s="62"/>
      <c r="Y5" s="62"/>
      <c r="Z5" s="62"/>
      <c r="AA5" s="67" t="s">
        <v>166</v>
      </c>
    </row>
    <row r="6" spans="1:29" s="17" customFormat="1" ht="30" customHeight="1" x14ac:dyDescent="0.15">
      <c r="A6" s="208" t="s">
        <v>167</v>
      </c>
      <c r="B6" s="209"/>
      <c r="C6" s="31">
        <f t="shared" si="0"/>
        <v>29.08</v>
      </c>
      <c r="D6" s="31">
        <f t="shared" si="1"/>
        <v>29.08</v>
      </c>
      <c r="E6" s="31">
        <f t="shared" si="5"/>
        <v>0</v>
      </c>
      <c r="F6" s="34"/>
      <c r="G6" s="34"/>
      <c r="H6" s="34"/>
      <c r="I6" s="32">
        <v>11.75</v>
      </c>
      <c r="J6" s="32">
        <v>11.75</v>
      </c>
      <c r="K6" s="32">
        <v>11.75</v>
      </c>
      <c r="L6" s="32">
        <f t="shared" si="2"/>
        <v>0</v>
      </c>
      <c r="M6" s="52">
        <v>8.61</v>
      </c>
      <c r="N6" s="52">
        <v>8.61</v>
      </c>
      <c r="O6" s="52">
        <v>8.61</v>
      </c>
      <c r="P6" s="52">
        <f t="shared" si="3"/>
        <v>0</v>
      </c>
      <c r="Q6" s="32">
        <v>8.7200000000000006</v>
      </c>
      <c r="R6" s="32">
        <v>8.7200000000000006</v>
      </c>
      <c r="S6" s="32">
        <v>8.7200000000000006</v>
      </c>
      <c r="T6" s="32">
        <f t="shared" si="4"/>
        <v>0</v>
      </c>
      <c r="U6" s="62"/>
      <c r="V6" s="62"/>
      <c r="W6" s="62"/>
      <c r="X6" s="62"/>
      <c r="Y6" s="62"/>
      <c r="Z6" s="62"/>
    </row>
    <row r="7" spans="1:29" s="17" customFormat="1" ht="30" customHeight="1" x14ac:dyDescent="0.15">
      <c r="A7" s="208" t="s">
        <v>168</v>
      </c>
      <c r="B7" s="209"/>
      <c r="C7" s="31">
        <f t="shared" si="0"/>
        <v>6.4</v>
      </c>
      <c r="D7" s="31">
        <f t="shared" si="1"/>
        <v>6.4</v>
      </c>
      <c r="E7" s="31">
        <f t="shared" si="5"/>
        <v>0</v>
      </c>
      <c r="F7" s="35"/>
      <c r="G7" s="35"/>
      <c r="H7" s="35"/>
      <c r="I7" s="35">
        <v>1.88</v>
      </c>
      <c r="J7" s="35">
        <v>1.88</v>
      </c>
      <c r="K7" s="35">
        <v>1.88</v>
      </c>
      <c r="L7" s="32">
        <f t="shared" si="2"/>
        <v>0</v>
      </c>
      <c r="M7" s="52">
        <v>1.04</v>
      </c>
      <c r="N7" s="52">
        <v>1.04</v>
      </c>
      <c r="O7" s="52">
        <v>1.04</v>
      </c>
      <c r="P7" s="52">
        <f t="shared" si="3"/>
        <v>0</v>
      </c>
      <c r="Q7" s="32">
        <v>3.48</v>
      </c>
      <c r="R7" s="32">
        <v>3.48</v>
      </c>
      <c r="S7" s="32">
        <v>3.48</v>
      </c>
      <c r="T7" s="32">
        <f t="shared" si="4"/>
        <v>0</v>
      </c>
      <c r="U7" s="63"/>
      <c r="V7" s="63"/>
      <c r="W7" s="63"/>
      <c r="X7" s="63"/>
      <c r="Y7" s="63"/>
      <c r="Z7" s="63"/>
    </row>
    <row r="8" spans="1:29" s="17" customFormat="1" ht="30" customHeight="1" x14ac:dyDescent="0.15">
      <c r="A8" s="208" t="s">
        <v>169</v>
      </c>
      <c r="B8" s="209"/>
      <c r="C8" s="31">
        <f t="shared" si="0"/>
        <v>6.4</v>
      </c>
      <c r="D8" s="31">
        <f t="shared" si="1"/>
        <v>6.4</v>
      </c>
      <c r="E8" s="31">
        <f t="shared" si="5"/>
        <v>0</v>
      </c>
      <c r="F8" s="35"/>
      <c r="G8" s="35"/>
      <c r="H8" s="35"/>
      <c r="I8" s="35">
        <v>1.88</v>
      </c>
      <c r="J8" s="35">
        <v>1.88</v>
      </c>
      <c r="K8" s="35">
        <v>1.88</v>
      </c>
      <c r="L8" s="32">
        <f t="shared" si="2"/>
        <v>0</v>
      </c>
      <c r="M8" s="52">
        <v>1.04</v>
      </c>
      <c r="N8" s="52">
        <v>1.04</v>
      </c>
      <c r="O8" s="52">
        <v>1.04</v>
      </c>
      <c r="P8" s="52">
        <f t="shared" si="3"/>
        <v>0</v>
      </c>
      <c r="Q8" s="32">
        <v>3.48</v>
      </c>
      <c r="R8" s="32">
        <v>3.48</v>
      </c>
      <c r="S8" s="32">
        <v>3.48</v>
      </c>
      <c r="T8" s="32">
        <f t="shared" si="4"/>
        <v>0</v>
      </c>
      <c r="U8" s="63"/>
      <c r="V8" s="63"/>
      <c r="W8" s="63"/>
      <c r="X8" s="63"/>
      <c r="Y8" s="63"/>
      <c r="Z8" s="63"/>
    </row>
    <row r="9" spans="1:29" s="17" customFormat="1" ht="30" customHeight="1" x14ac:dyDescent="0.15">
      <c r="A9" s="208" t="s">
        <v>170</v>
      </c>
      <c r="B9" s="209"/>
      <c r="C9" s="31">
        <f t="shared" si="0"/>
        <v>4.5</v>
      </c>
      <c r="D9" s="31">
        <f t="shared" si="1"/>
        <v>2</v>
      </c>
      <c r="E9" s="31">
        <f t="shared" si="5"/>
        <v>2.5</v>
      </c>
      <c r="F9" s="36"/>
      <c r="G9" s="36"/>
      <c r="H9" s="36"/>
      <c r="I9" s="33">
        <v>0.5</v>
      </c>
      <c r="J9" s="33">
        <v>0</v>
      </c>
      <c r="K9" s="33">
        <v>0.5</v>
      </c>
      <c r="L9" s="53">
        <f t="shared" si="2"/>
        <v>0.5</v>
      </c>
      <c r="M9" s="52">
        <v>1</v>
      </c>
      <c r="N9" s="52">
        <v>0</v>
      </c>
      <c r="O9" s="52">
        <v>1</v>
      </c>
      <c r="P9" s="52">
        <f t="shared" si="3"/>
        <v>1</v>
      </c>
      <c r="Q9" s="33">
        <v>1</v>
      </c>
      <c r="R9" s="33">
        <v>1</v>
      </c>
      <c r="S9" s="33">
        <v>1</v>
      </c>
      <c r="T9" s="32">
        <f t="shared" si="4"/>
        <v>0</v>
      </c>
      <c r="U9" s="64">
        <v>1</v>
      </c>
      <c r="V9" s="64">
        <v>0</v>
      </c>
      <c r="W9" s="64">
        <v>0</v>
      </c>
      <c r="X9" s="64">
        <v>1</v>
      </c>
      <c r="Y9" s="64">
        <v>1</v>
      </c>
      <c r="Z9" s="64">
        <v>1</v>
      </c>
      <c r="AA9" s="21"/>
      <c r="AB9" s="21"/>
      <c r="AC9" s="21"/>
    </row>
    <row r="10" spans="1:29" s="17" customFormat="1" ht="30" customHeight="1" x14ac:dyDescent="0.15">
      <c r="A10" s="208" t="s">
        <v>171</v>
      </c>
      <c r="B10" s="209"/>
      <c r="C10" s="31">
        <f t="shared" si="0"/>
        <v>2</v>
      </c>
      <c r="D10" s="31">
        <f t="shared" si="1"/>
        <v>0</v>
      </c>
      <c r="E10" s="31">
        <f t="shared" si="5"/>
        <v>2</v>
      </c>
      <c r="F10" s="32">
        <v>2</v>
      </c>
      <c r="G10" s="32"/>
      <c r="H10" s="32">
        <v>0</v>
      </c>
      <c r="I10" s="36"/>
      <c r="J10" s="36"/>
      <c r="K10" s="36"/>
      <c r="L10" s="32">
        <f t="shared" si="2"/>
        <v>0</v>
      </c>
      <c r="M10" s="52"/>
      <c r="N10" s="52"/>
      <c r="O10" s="52"/>
      <c r="P10" s="52">
        <f t="shared" si="3"/>
        <v>0</v>
      </c>
      <c r="Q10" s="36"/>
      <c r="R10" s="36"/>
      <c r="S10" s="36"/>
      <c r="T10" s="32">
        <f t="shared" si="4"/>
        <v>0</v>
      </c>
      <c r="U10" s="62"/>
      <c r="V10" s="62"/>
      <c r="W10" s="62"/>
      <c r="X10" s="62"/>
      <c r="Y10" s="62"/>
      <c r="Z10" s="62"/>
      <c r="AA10" s="68"/>
    </row>
    <row r="11" spans="1:29" s="17" customFormat="1" ht="30" customHeight="1" x14ac:dyDescent="0.15">
      <c r="A11" s="210" t="s">
        <v>173</v>
      </c>
      <c r="B11" s="211"/>
      <c r="C11" s="31">
        <f t="shared" si="0"/>
        <v>1.6316000000000002</v>
      </c>
      <c r="D11" s="31">
        <f t="shared" si="1"/>
        <v>0.70649999999999991</v>
      </c>
      <c r="E11" s="31">
        <f t="shared" si="5"/>
        <v>0.92510000000000026</v>
      </c>
      <c r="F11" s="32"/>
      <c r="G11" s="32"/>
      <c r="H11" s="32"/>
      <c r="I11" s="54">
        <v>0.58130000000000004</v>
      </c>
      <c r="J11" s="54">
        <v>0.51449999999999996</v>
      </c>
      <c r="K11" s="54">
        <v>0.58130000000000004</v>
      </c>
      <c r="L11" s="53">
        <f t="shared" si="2"/>
        <v>6.6800000000000082E-2</v>
      </c>
      <c r="M11" s="52">
        <v>0.192</v>
      </c>
      <c r="N11" s="52">
        <v>0.192</v>
      </c>
      <c r="O11" s="52">
        <v>0.192</v>
      </c>
      <c r="P11" s="52">
        <f t="shared" si="3"/>
        <v>0</v>
      </c>
      <c r="Q11" s="54">
        <v>0.85829999999999995</v>
      </c>
      <c r="R11" s="33">
        <v>0</v>
      </c>
      <c r="S11" s="54">
        <v>0.85829999999999995</v>
      </c>
      <c r="T11" s="53">
        <f t="shared" si="4"/>
        <v>0.85829999999999995</v>
      </c>
      <c r="U11" s="62"/>
      <c r="V11" s="62"/>
      <c r="W11" s="62"/>
      <c r="X11" s="62"/>
      <c r="Y11" s="62"/>
      <c r="Z11" s="62"/>
      <c r="AA11" s="68"/>
    </row>
    <row r="12" spans="1:29" s="17" customFormat="1" ht="30" customHeight="1" x14ac:dyDescent="0.15">
      <c r="A12" s="212" t="s">
        <v>175</v>
      </c>
      <c r="B12" s="213"/>
      <c r="C12" s="31">
        <f t="shared" si="0"/>
        <v>4.47</v>
      </c>
      <c r="D12" s="31">
        <f t="shared" si="1"/>
        <v>0.18</v>
      </c>
      <c r="E12" s="31">
        <f t="shared" si="5"/>
        <v>4.29</v>
      </c>
      <c r="F12" s="32"/>
      <c r="G12" s="32"/>
      <c r="H12" s="32"/>
      <c r="I12" s="33">
        <v>0.15</v>
      </c>
      <c r="J12" s="33">
        <v>0</v>
      </c>
      <c r="K12" s="33">
        <v>0.15</v>
      </c>
      <c r="L12" s="53">
        <f t="shared" si="2"/>
        <v>0.15</v>
      </c>
      <c r="M12" s="52">
        <v>0.42</v>
      </c>
      <c r="N12" s="52">
        <v>0.18</v>
      </c>
      <c r="O12" s="52">
        <v>0.42</v>
      </c>
      <c r="P12" s="55">
        <f t="shared" si="3"/>
        <v>0.24</v>
      </c>
      <c r="Q12" s="33">
        <v>3.9</v>
      </c>
      <c r="R12" s="33">
        <v>0</v>
      </c>
      <c r="S12" s="33">
        <v>3.9</v>
      </c>
      <c r="T12" s="53">
        <f t="shared" si="4"/>
        <v>3.9</v>
      </c>
      <c r="U12" s="62"/>
      <c r="V12" s="62"/>
      <c r="W12" s="62"/>
      <c r="X12" s="62"/>
      <c r="Y12" s="62"/>
      <c r="Z12" s="62"/>
      <c r="AA12" s="68"/>
    </row>
    <row r="13" spans="1:29" s="17" customFormat="1" ht="30" customHeight="1" x14ac:dyDescent="0.15">
      <c r="A13" s="208" t="s">
        <v>176</v>
      </c>
      <c r="B13" s="209"/>
      <c r="C13" s="31">
        <f t="shared" si="0"/>
        <v>40</v>
      </c>
      <c r="D13" s="31">
        <f t="shared" si="1"/>
        <v>0</v>
      </c>
      <c r="E13" s="31">
        <f t="shared" si="5"/>
        <v>40</v>
      </c>
      <c r="F13" s="32">
        <v>40</v>
      </c>
      <c r="G13" s="32">
        <v>1.8</v>
      </c>
      <c r="H13" s="32">
        <v>1.8</v>
      </c>
      <c r="I13" s="36"/>
      <c r="J13" s="36"/>
      <c r="K13" s="36"/>
      <c r="L13" s="32">
        <f t="shared" si="2"/>
        <v>0</v>
      </c>
      <c r="M13" s="52"/>
      <c r="N13" s="52"/>
      <c r="O13" s="52"/>
      <c r="P13" s="52">
        <f t="shared" si="3"/>
        <v>0</v>
      </c>
      <c r="Q13" s="36"/>
      <c r="R13" s="36"/>
      <c r="S13" s="36"/>
      <c r="T13" s="32">
        <f t="shared" si="4"/>
        <v>0</v>
      </c>
      <c r="U13" s="62"/>
      <c r="V13" s="62"/>
      <c r="W13" s="62"/>
      <c r="X13" s="62"/>
      <c r="Y13" s="62"/>
      <c r="Z13" s="62"/>
    </row>
    <row r="14" spans="1:29" s="18" customFormat="1" ht="30" customHeight="1" x14ac:dyDescent="0.15">
      <c r="A14" s="214" t="s">
        <v>177</v>
      </c>
      <c r="B14" s="215"/>
      <c r="C14" s="31">
        <f t="shared" si="0"/>
        <v>61.579899999999995</v>
      </c>
      <c r="D14" s="31">
        <f t="shared" si="1"/>
        <v>33.503599999999999</v>
      </c>
      <c r="E14" s="31">
        <f t="shared" si="5"/>
        <v>28.076299999999996</v>
      </c>
      <c r="F14" s="32"/>
      <c r="G14" s="32"/>
      <c r="H14" s="32"/>
      <c r="I14" s="18">
        <v>1.143</v>
      </c>
      <c r="J14" s="36">
        <v>1.143</v>
      </c>
      <c r="K14" s="36">
        <v>1.143</v>
      </c>
      <c r="L14" s="32">
        <f t="shared" si="2"/>
        <v>0</v>
      </c>
      <c r="M14" s="52">
        <v>0.38100000000000001</v>
      </c>
      <c r="N14" s="52">
        <v>0.38100000000000001</v>
      </c>
      <c r="O14" s="52">
        <v>0.38100000000000001</v>
      </c>
      <c r="P14" s="52">
        <f t="shared" si="3"/>
        <v>0</v>
      </c>
      <c r="Q14" s="36">
        <v>31.179500000000001</v>
      </c>
      <c r="R14" s="36">
        <v>31.179500000000001</v>
      </c>
      <c r="S14" s="36">
        <v>31.179500000000001</v>
      </c>
      <c r="T14" s="32">
        <f t="shared" si="4"/>
        <v>0</v>
      </c>
      <c r="U14" s="65">
        <v>28.0763</v>
      </c>
      <c r="V14" s="65">
        <v>0</v>
      </c>
      <c r="W14" s="65">
        <v>0</v>
      </c>
      <c r="X14" s="65">
        <v>0.80010000000000003</v>
      </c>
      <c r="Y14" s="65">
        <v>0.80010000000000003</v>
      </c>
      <c r="Z14" s="65">
        <v>0.80010000000000003</v>
      </c>
    </row>
    <row r="15" spans="1:29" s="19" customFormat="1" ht="30" customHeight="1" x14ac:dyDescent="0.15">
      <c r="A15" s="214" t="s">
        <v>178</v>
      </c>
      <c r="B15" s="215"/>
      <c r="C15" s="31">
        <f t="shared" si="0"/>
        <v>10</v>
      </c>
      <c r="D15" s="31">
        <f t="shared" si="1"/>
        <v>0</v>
      </c>
      <c r="E15" s="31">
        <f t="shared" si="5"/>
        <v>10</v>
      </c>
      <c r="F15" s="32">
        <v>10</v>
      </c>
      <c r="G15" s="32"/>
      <c r="H15" s="32">
        <v>0</v>
      </c>
      <c r="I15" s="36"/>
      <c r="J15" s="36"/>
      <c r="K15" s="36"/>
      <c r="L15" s="32">
        <f t="shared" si="2"/>
        <v>0</v>
      </c>
      <c r="M15" s="52"/>
      <c r="N15" s="52"/>
      <c r="O15" s="52"/>
      <c r="P15" s="52">
        <f t="shared" si="3"/>
        <v>0</v>
      </c>
      <c r="Q15" s="36"/>
      <c r="R15" s="36"/>
      <c r="S15" s="36"/>
      <c r="T15" s="32">
        <f t="shared" si="4"/>
        <v>0</v>
      </c>
      <c r="U15" s="62"/>
      <c r="V15" s="62"/>
      <c r="W15" s="62"/>
      <c r="X15" s="62"/>
      <c r="Y15" s="62"/>
      <c r="Z15" s="62"/>
    </row>
    <row r="16" spans="1:29" s="19" customFormat="1" ht="30" customHeight="1" x14ac:dyDescent="0.15">
      <c r="A16" s="214" t="s">
        <v>179</v>
      </c>
      <c r="B16" s="215"/>
      <c r="C16" s="31">
        <f t="shared" si="0"/>
        <v>5</v>
      </c>
      <c r="D16" s="31">
        <f t="shared" si="1"/>
        <v>0</v>
      </c>
      <c r="E16" s="31">
        <f t="shared" si="5"/>
        <v>5</v>
      </c>
      <c r="F16" s="32">
        <v>5</v>
      </c>
      <c r="G16" s="32"/>
      <c r="H16" s="32">
        <v>0</v>
      </c>
      <c r="I16" s="36"/>
      <c r="J16" s="36"/>
      <c r="K16" s="36"/>
      <c r="L16" s="32">
        <f t="shared" si="2"/>
        <v>0</v>
      </c>
      <c r="M16" s="52"/>
      <c r="N16" s="52"/>
      <c r="O16" s="52"/>
      <c r="P16" s="52">
        <f t="shared" si="3"/>
        <v>0</v>
      </c>
      <c r="Q16" s="36"/>
      <c r="R16" s="36"/>
      <c r="S16" s="36"/>
      <c r="T16" s="32">
        <f t="shared" si="4"/>
        <v>0</v>
      </c>
      <c r="U16" s="62"/>
      <c r="V16" s="62"/>
      <c r="W16" s="62"/>
      <c r="X16" s="62"/>
      <c r="Y16" s="62"/>
      <c r="Z16" s="62"/>
    </row>
    <row r="17" spans="1:27" s="16" customFormat="1" ht="32.25" customHeight="1" x14ac:dyDescent="0.15">
      <c r="A17" s="216" t="s">
        <v>132</v>
      </c>
      <c r="B17" s="216"/>
      <c r="C17" s="37">
        <f t="shared" ref="C17:Z17" si="6">SUM(C2:C16)</f>
        <v>389.08150000000006</v>
      </c>
      <c r="D17" s="37">
        <f t="shared" si="6"/>
        <v>296.29010000000005</v>
      </c>
      <c r="E17" s="31">
        <f t="shared" si="5"/>
        <v>92.79140000000001</v>
      </c>
      <c r="F17" s="38">
        <f t="shared" si="6"/>
        <v>57</v>
      </c>
      <c r="G17" s="38">
        <f t="shared" si="6"/>
        <v>1.8</v>
      </c>
      <c r="H17" s="38">
        <f t="shared" si="6"/>
        <v>1.8</v>
      </c>
      <c r="I17" s="38">
        <f t="shared" si="6"/>
        <v>96.654300000000006</v>
      </c>
      <c r="J17" s="38">
        <f t="shared" si="6"/>
        <v>95.9375</v>
      </c>
      <c r="K17" s="38">
        <f t="shared" si="6"/>
        <v>96.654300000000006</v>
      </c>
      <c r="L17" s="38">
        <f t="shared" si="6"/>
        <v>0.7168000000000001</v>
      </c>
      <c r="M17" s="38">
        <f t="shared" si="6"/>
        <v>59.003</v>
      </c>
      <c r="N17" s="38">
        <f t="shared" si="6"/>
        <v>57.762999999999998</v>
      </c>
      <c r="O17" s="38">
        <f t="shared" si="6"/>
        <v>59.003</v>
      </c>
      <c r="P17" s="38">
        <f t="shared" si="6"/>
        <v>1.24</v>
      </c>
      <c r="Q17" s="38">
        <f t="shared" si="6"/>
        <v>145.54780000000002</v>
      </c>
      <c r="R17" s="38">
        <f t="shared" si="6"/>
        <v>140.7895</v>
      </c>
      <c r="S17" s="38">
        <f t="shared" si="6"/>
        <v>145.54780000000002</v>
      </c>
      <c r="T17" s="38">
        <f t="shared" si="6"/>
        <v>4.7583000000000002</v>
      </c>
      <c r="U17" s="38">
        <f t="shared" si="6"/>
        <v>29.0763</v>
      </c>
      <c r="V17" s="38">
        <f t="shared" si="6"/>
        <v>0</v>
      </c>
      <c r="W17" s="38">
        <f t="shared" si="6"/>
        <v>0</v>
      </c>
      <c r="X17" s="38">
        <f t="shared" si="6"/>
        <v>1.8001</v>
      </c>
      <c r="Y17" s="38">
        <f t="shared" si="6"/>
        <v>1.8001</v>
      </c>
      <c r="Z17" s="38">
        <f t="shared" si="6"/>
        <v>1.8001</v>
      </c>
      <c r="AA17" s="69"/>
    </row>
    <row r="18" spans="1:27" s="20" customFormat="1" ht="13.5" x14ac:dyDescent="0.15">
      <c r="A18" s="7"/>
      <c r="B18" s="7"/>
      <c r="C18" s="39"/>
      <c r="D18" s="40"/>
      <c r="E18" s="39"/>
      <c r="F18" s="7"/>
      <c r="G18" s="7"/>
      <c r="H18" s="7"/>
      <c r="I18" s="7"/>
      <c r="J18" s="56"/>
      <c r="K18" s="56"/>
      <c r="L18" s="56"/>
      <c r="M18" s="57"/>
      <c r="N18" s="58"/>
      <c r="O18" s="58"/>
      <c r="P18" s="58"/>
      <c r="Q18" s="7"/>
      <c r="R18" s="56"/>
      <c r="S18" s="56"/>
      <c r="T18" s="56"/>
    </row>
    <row r="19" spans="1:27" s="20" customFormat="1" ht="13.5" x14ac:dyDescent="0.15">
      <c r="A19" s="7"/>
      <c r="B19" s="7"/>
      <c r="C19" s="41"/>
      <c r="D19" s="42"/>
      <c r="E19" s="41">
        <f>E17-D17</f>
        <v>-203.49870000000004</v>
      </c>
      <c r="J19" s="59"/>
      <c r="K19" s="59"/>
      <c r="L19" s="59"/>
      <c r="M19" s="60"/>
      <c r="N19" s="61"/>
      <c r="O19" s="61"/>
      <c r="P19" s="61">
        <f>P17+T17</f>
        <v>5.9983000000000004</v>
      </c>
    </row>
    <row r="20" spans="1:27" s="20" customFormat="1" ht="13.5" x14ac:dyDescent="0.15">
      <c r="A20" s="7"/>
      <c r="B20" s="7"/>
      <c r="C20" s="41"/>
      <c r="D20" s="42">
        <f>D17/C17</f>
        <v>0.76151166272361959</v>
      </c>
      <c r="E20" s="41">
        <f>E19-L17</f>
        <v>-204.21550000000005</v>
      </c>
      <c r="J20" s="59"/>
      <c r="K20" s="59"/>
      <c r="L20" s="59"/>
      <c r="M20" s="60"/>
      <c r="N20" s="61"/>
      <c r="O20" s="61"/>
      <c r="P20" s="61"/>
    </row>
    <row r="21" spans="1:27" s="20" customFormat="1" ht="13.5" x14ac:dyDescent="0.15">
      <c r="A21" s="7"/>
      <c r="B21" s="7"/>
      <c r="C21" s="41"/>
      <c r="D21" s="42">
        <f>D20*3</f>
        <v>2.2845349881708588</v>
      </c>
      <c r="E21" s="41"/>
      <c r="J21" s="59"/>
      <c r="K21" s="59"/>
      <c r="L21" s="59"/>
      <c r="M21" s="60"/>
      <c r="N21" s="61"/>
      <c r="O21" s="61"/>
      <c r="P21" s="61"/>
    </row>
    <row r="22" spans="1:27" s="20" customFormat="1" ht="13.5" x14ac:dyDescent="0.15">
      <c r="A22" s="7"/>
      <c r="B22" s="7"/>
      <c r="C22" s="41"/>
      <c r="D22" s="42"/>
      <c r="E22" s="41"/>
      <c r="J22" s="59"/>
      <c r="K22" s="59"/>
      <c r="L22" s="59"/>
      <c r="M22" s="60"/>
      <c r="N22" s="61"/>
      <c r="O22" s="61"/>
      <c r="P22" s="61"/>
    </row>
    <row r="23" spans="1:27" s="20" customFormat="1" ht="13.5" x14ac:dyDescent="0.15">
      <c r="A23" s="7"/>
      <c r="B23" s="7"/>
      <c r="C23" s="41"/>
      <c r="D23" s="42"/>
      <c r="E23" s="41">
        <f>C17-D17</f>
        <v>92.79140000000001</v>
      </c>
      <c r="J23" s="59"/>
      <c r="K23" s="59"/>
      <c r="L23" s="59"/>
      <c r="M23" s="60"/>
      <c r="N23" s="61"/>
      <c r="O23" s="61"/>
      <c r="P23" s="61"/>
    </row>
    <row r="25" spans="1:27" x14ac:dyDescent="0.15">
      <c r="E25" s="43">
        <f>E23/C17</f>
        <v>0.23848833727638039</v>
      </c>
    </row>
    <row r="30" spans="1:27" ht="18.75" x14ac:dyDescent="0.25">
      <c r="E30" s="44">
        <v>3</v>
      </c>
      <c r="F30" s="45">
        <v>2.2799999999999998</v>
      </c>
      <c r="G30" s="46">
        <f t="shared" ref="G30:G35" si="7">F30/E30</f>
        <v>0.7599999999999999</v>
      </c>
    </row>
    <row r="31" spans="1:27" ht="18.75" x14ac:dyDescent="0.25">
      <c r="E31" s="47">
        <v>10</v>
      </c>
      <c r="F31" s="48">
        <v>0</v>
      </c>
      <c r="G31" s="46">
        <f t="shared" si="7"/>
        <v>0</v>
      </c>
    </row>
    <row r="32" spans="1:27" ht="18.75" x14ac:dyDescent="0.25">
      <c r="E32" s="47">
        <v>4</v>
      </c>
      <c r="F32" s="48">
        <v>3.43</v>
      </c>
      <c r="G32" s="46">
        <f t="shared" si="7"/>
        <v>0.85750000000000004</v>
      </c>
    </row>
    <row r="33" spans="5:7" ht="18.75" x14ac:dyDescent="0.25">
      <c r="E33" s="47">
        <v>4</v>
      </c>
      <c r="F33" s="48">
        <v>3.98</v>
      </c>
      <c r="G33" s="46">
        <f t="shared" si="7"/>
        <v>0.995</v>
      </c>
    </row>
    <row r="34" spans="5:7" ht="18.75" x14ac:dyDescent="0.25">
      <c r="E34" s="47">
        <v>2</v>
      </c>
      <c r="F34" s="48">
        <v>2</v>
      </c>
      <c r="G34" s="46">
        <f t="shared" si="7"/>
        <v>1</v>
      </c>
    </row>
    <row r="35" spans="5:7" ht="18.75" x14ac:dyDescent="0.25">
      <c r="E35" s="49">
        <v>23</v>
      </c>
      <c r="F35" s="50">
        <v>11.69</v>
      </c>
      <c r="G35" s="46">
        <f t="shared" si="7"/>
        <v>0.50826086956521732</v>
      </c>
    </row>
  </sheetData>
  <mergeCells count="21">
    <mergeCell ref="A13:B13"/>
    <mergeCell ref="A14:B14"/>
    <mergeCell ref="A15:B15"/>
    <mergeCell ref="A16:B16"/>
    <mergeCell ref="A17:B17"/>
    <mergeCell ref="A8:B8"/>
    <mergeCell ref="A9:B9"/>
    <mergeCell ref="A10:B10"/>
    <mergeCell ref="A11:B11"/>
    <mergeCell ref="A12:B12"/>
    <mergeCell ref="U1:W1"/>
    <mergeCell ref="X1:Z1"/>
    <mergeCell ref="A5:B5"/>
    <mergeCell ref="A6:B6"/>
    <mergeCell ref="A7:B7"/>
    <mergeCell ref="A2:A4"/>
    <mergeCell ref="A1:B1"/>
    <mergeCell ref="F1:H1"/>
    <mergeCell ref="I1:K1"/>
    <mergeCell ref="M1:O1"/>
    <mergeCell ref="Q1:S1"/>
  </mergeCells>
  <phoneticPr fontId="45" type="noConversion"/>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election activeCell="C8" sqref="C8"/>
    </sheetView>
  </sheetViews>
  <sheetFormatPr defaultColWidth="8.875" defaultRowHeight="13.5" x14ac:dyDescent="0.15"/>
  <cols>
    <col min="1" max="1" width="29.5" customWidth="1"/>
    <col min="2" max="2" width="25" customWidth="1"/>
  </cols>
  <sheetData>
    <row r="1" spans="1:3" x14ac:dyDescent="0.15">
      <c r="A1" t="s">
        <v>146</v>
      </c>
    </row>
    <row r="2" spans="1:3" x14ac:dyDescent="0.15">
      <c r="A2" t="s">
        <v>147</v>
      </c>
    </row>
    <row r="6" spans="1:3" x14ac:dyDescent="0.15">
      <c r="A6" t="s">
        <v>149</v>
      </c>
    </row>
    <row r="7" spans="1:3" x14ac:dyDescent="0.15">
      <c r="C7" t="s">
        <v>156</v>
      </c>
    </row>
    <row r="8" spans="1:3" x14ac:dyDescent="0.15">
      <c r="A8" t="s">
        <v>160</v>
      </c>
      <c r="B8" t="s">
        <v>181</v>
      </c>
      <c r="C8" t="s">
        <v>184</v>
      </c>
    </row>
    <row r="9" spans="1:3" x14ac:dyDescent="0.15">
      <c r="B9" t="s">
        <v>182</v>
      </c>
      <c r="C9">
        <v>2042</v>
      </c>
    </row>
    <row r="10" spans="1:3" x14ac:dyDescent="0.15">
      <c r="B10" t="s">
        <v>183</v>
      </c>
      <c r="C10">
        <v>1380</v>
      </c>
    </row>
    <row r="11" spans="1:3" x14ac:dyDescent="0.15">
      <c r="A11" t="s">
        <v>165</v>
      </c>
      <c r="C11">
        <v>10409</v>
      </c>
    </row>
    <row r="12" spans="1:3" x14ac:dyDescent="0.15">
      <c r="A12" t="s">
        <v>167</v>
      </c>
      <c r="C12">
        <v>12878</v>
      </c>
    </row>
    <row r="13" spans="1:3" x14ac:dyDescent="0.15">
      <c r="A13" t="s">
        <v>168</v>
      </c>
      <c r="C13">
        <v>160</v>
      </c>
    </row>
    <row r="14" spans="1:3" x14ac:dyDescent="0.15">
      <c r="A14" t="s">
        <v>169</v>
      </c>
      <c r="C14">
        <v>160</v>
      </c>
    </row>
    <row r="15" spans="1:3" x14ac:dyDescent="0.15">
      <c r="A15" t="s">
        <v>170</v>
      </c>
      <c r="C15">
        <v>9</v>
      </c>
    </row>
    <row r="16" spans="1:3" x14ac:dyDescent="0.15">
      <c r="A16" t="s">
        <v>171</v>
      </c>
      <c r="C16" t="s">
        <v>172</v>
      </c>
    </row>
    <row r="17" spans="1:3" x14ac:dyDescent="0.15">
      <c r="A17" t="s">
        <v>173</v>
      </c>
      <c r="C17" t="s">
        <v>174</v>
      </c>
    </row>
    <row r="18" spans="1:3" x14ac:dyDescent="0.15">
      <c r="A18" t="s">
        <v>175</v>
      </c>
    </row>
    <row r="19" spans="1:3" x14ac:dyDescent="0.15">
      <c r="A19" t="s">
        <v>176</v>
      </c>
    </row>
    <row r="20" spans="1:3" x14ac:dyDescent="0.15">
      <c r="A20" t="s">
        <v>177</v>
      </c>
      <c r="C20">
        <v>166</v>
      </c>
    </row>
    <row r="21" spans="1:3" x14ac:dyDescent="0.15">
      <c r="A21" t="s">
        <v>178</v>
      </c>
    </row>
    <row r="22" spans="1:3" x14ac:dyDescent="0.15">
      <c r="A22" t="s">
        <v>179</v>
      </c>
    </row>
    <row r="23" spans="1:3" x14ac:dyDescent="0.15">
      <c r="A23" t="s">
        <v>132</v>
      </c>
    </row>
  </sheetData>
  <phoneticPr fontId="45" type="noConversion"/>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E7"/>
  <sheetViews>
    <sheetView workbookViewId="0">
      <selection activeCell="E11" sqref="E11"/>
    </sheetView>
  </sheetViews>
  <sheetFormatPr defaultColWidth="8.875" defaultRowHeight="13.5" x14ac:dyDescent="0.15"/>
  <cols>
    <col min="2" max="2" width="92.75" customWidth="1"/>
    <col min="3" max="3" width="19.125" customWidth="1"/>
    <col min="4" max="4" width="10.625" customWidth="1"/>
    <col min="5" max="5" width="12.875"/>
  </cols>
  <sheetData>
    <row r="3" spans="2:5" x14ac:dyDescent="0.15">
      <c r="B3" t="s">
        <v>185</v>
      </c>
    </row>
    <row r="4" spans="2:5" x14ac:dyDescent="0.15">
      <c r="B4">
        <f>((1-(2/11))*100%*4)</f>
        <v>3.2727272727272725</v>
      </c>
      <c r="C4">
        <f>8.61/839.08</f>
        <v>1.0261238499308765E-2</v>
      </c>
      <c r="D4">
        <f>4-B4</f>
        <v>0.72727272727272751</v>
      </c>
      <c r="E4">
        <f>C4*D4</f>
        <v>7.4627189085881953E-3</v>
      </c>
    </row>
    <row r="5" spans="2:5" x14ac:dyDescent="0.15">
      <c r="B5">
        <f>(1-(1/11))*100%*4</f>
        <v>3.6363636363636362</v>
      </c>
      <c r="C5">
        <f>22.165/839.08</f>
        <v>2.6415836392239118E-2</v>
      </c>
      <c r="D5">
        <f>4-B5</f>
        <v>0.36363636363636376</v>
      </c>
      <c r="E5">
        <f>C5*D5</f>
        <v>9.6057586880869544E-3</v>
      </c>
    </row>
    <row r="6" spans="2:5" x14ac:dyDescent="0.15">
      <c r="B6">
        <f>(1-(1/11))*100%*4</f>
        <v>3.6363636363636362</v>
      </c>
      <c r="C6">
        <f>1.99/839.08</f>
        <v>2.371645135148019E-3</v>
      </c>
      <c r="D6">
        <f>4-B6</f>
        <v>0.36363636363636376</v>
      </c>
      <c r="E6">
        <f>C6*D6</f>
        <v>8.6241641278109811E-4</v>
      </c>
    </row>
    <row r="7" spans="2:5" x14ac:dyDescent="0.15">
      <c r="B7">
        <f>SUM(B4:B6)</f>
        <v>10.545454545454545</v>
      </c>
      <c r="E7">
        <f>SUM(E4:E6)</f>
        <v>1.7930894009456248E-2</v>
      </c>
    </row>
  </sheetData>
  <phoneticPr fontId="45" type="noConversion"/>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topLeftCell="A8" workbookViewId="0">
      <selection activeCell="C8" sqref="C8"/>
    </sheetView>
  </sheetViews>
  <sheetFormatPr defaultColWidth="8.875" defaultRowHeight="13.5" x14ac:dyDescent="0.15"/>
  <cols>
    <col min="1" max="1" width="24.75" customWidth="1"/>
    <col min="2" max="2" width="18" customWidth="1"/>
    <col min="3" max="3" width="14.5" customWidth="1"/>
    <col min="4" max="4" width="13.125" customWidth="1"/>
  </cols>
  <sheetData>
    <row r="1" spans="1:4" x14ac:dyDescent="0.15">
      <c r="A1" s="6" t="s">
        <v>186</v>
      </c>
      <c r="B1" s="6" t="s">
        <v>187</v>
      </c>
      <c r="C1" s="7"/>
      <c r="D1" s="7"/>
    </row>
    <row r="2" spans="1:4" x14ac:dyDescent="0.15">
      <c r="A2" s="6" t="s">
        <v>188</v>
      </c>
      <c r="B2" s="6" t="s">
        <v>189</v>
      </c>
      <c r="C2" s="8" t="s">
        <v>190</v>
      </c>
      <c r="D2" s="8" t="s">
        <v>191</v>
      </c>
    </row>
    <row r="3" spans="1:4" x14ac:dyDescent="0.15">
      <c r="A3" s="6" t="s">
        <v>181</v>
      </c>
      <c r="B3" s="6" t="s">
        <v>192</v>
      </c>
      <c r="C3" s="8" t="s">
        <v>193</v>
      </c>
      <c r="D3" s="8"/>
    </row>
    <row r="4" spans="1:4" ht="14.25" x14ac:dyDescent="0.15">
      <c r="A4" s="6" t="s">
        <v>182</v>
      </c>
      <c r="B4" s="6" t="s">
        <v>194</v>
      </c>
      <c r="C4" s="217">
        <f>1554</f>
        <v>1554</v>
      </c>
      <c r="D4" s="9"/>
    </row>
    <row r="5" spans="1:4" ht="14.25" x14ac:dyDescent="0.15">
      <c r="A5" s="6" t="s">
        <v>183</v>
      </c>
      <c r="B5" s="10" t="s">
        <v>195</v>
      </c>
      <c r="C5" s="217"/>
      <c r="D5" s="9"/>
    </row>
    <row r="6" spans="1:4" ht="24" x14ac:dyDescent="0.15">
      <c r="A6" s="6" t="s">
        <v>165</v>
      </c>
      <c r="B6" s="6" t="s">
        <v>196</v>
      </c>
      <c r="C6" s="9">
        <v>3487</v>
      </c>
      <c r="D6" s="9"/>
    </row>
    <row r="7" spans="1:4" ht="14.25" x14ac:dyDescent="0.15">
      <c r="A7" s="6" t="s">
        <v>197</v>
      </c>
      <c r="B7" s="6" t="s">
        <v>198</v>
      </c>
      <c r="C7" s="9">
        <v>11197</v>
      </c>
      <c r="D7" s="9"/>
    </row>
    <row r="8" spans="1:4" ht="42.75" x14ac:dyDescent="0.15">
      <c r="A8" s="6" t="s">
        <v>199</v>
      </c>
      <c r="B8" s="10" t="s">
        <v>200</v>
      </c>
      <c r="C8" s="9">
        <v>160</v>
      </c>
      <c r="D8" s="9" t="s">
        <v>201</v>
      </c>
    </row>
    <row r="9" spans="1:4" ht="42.75" x14ac:dyDescent="0.15">
      <c r="A9" s="6" t="s">
        <v>169</v>
      </c>
      <c r="B9" s="10" t="s">
        <v>200</v>
      </c>
      <c r="C9" s="9">
        <v>160</v>
      </c>
      <c r="D9" s="9" t="s">
        <v>201</v>
      </c>
    </row>
    <row r="10" spans="1:4" ht="28.5" x14ac:dyDescent="0.15">
      <c r="A10" s="6" t="s">
        <v>202</v>
      </c>
      <c r="B10" s="6" t="s">
        <v>203</v>
      </c>
      <c r="C10" s="9" t="s">
        <v>204</v>
      </c>
      <c r="D10" s="9" t="s">
        <v>205</v>
      </c>
    </row>
    <row r="11" spans="1:4" ht="42.75" x14ac:dyDescent="0.15">
      <c r="A11" s="6" t="s">
        <v>175</v>
      </c>
      <c r="B11" s="10" t="s">
        <v>206</v>
      </c>
      <c r="C11" s="9" t="s">
        <v>207</v>
      </c>
      <c r="D11" s="9" t="s">
        <v>208</v>
      </c>
    </row>
    <row r="12" spans="1:4" ht="60" x14ac:dyDescent="0.15">
      <c r="A12" s="6" t="s">
        <v>209</v>
      </c>
      <c r="B12" s="10" t="s">
        <v>210</v>
      </c>
      <c r="C12" s="9" t="s">
        <v>211</v>
      </c>
      <c r="D12" s="11"/>
    </row>
    <row r="13" spans="1:4" ht="48" x14ac:dyDescent="0.15">
      <c r="A13" s="12" t="s">
        <v>176</v>
      </c>
      <c r="B13" s="12" t="s">
        <v>212</v>
      </c>
      <c r="C13" s="9" t="s">
        <v>211</v>
      </c>
      <c r="D13" s="11"/>
    </row>
    <row r="14" spans="1:4" ht="36" x14ac:dyDescent="0.15">
      <c r="A14" s="13" t="s">
        <v>213</v>
      </c>
      <c r="B14" s="13" t="s">
        <v>214</v>
      </c>
      <c r="C14" s="9" t="s">
        <v>211</v>
      </c>
      <c r="D14" s="14"/>
    </row>
    <row r="15" spans="1:4" ht="14.25" x14ac:dyDescent="0.15">
      <c r="A15" s="13" t="s">
        <v>215</v>
      </c>
      <c r="B15" s="13" t="s">
        <v>216</v>
      </c>
      <c r="C15" s="9" t="s">
        <v>211</v>
      </c>
      <c r="D15" s="14"/>
    </row>
    <row r="16" spans="1:4" ht="60" x14ac:dyDescent="0.15">
      <c r="A16" s="13" t="s">
        <v>217</v>
      </c>
      <c r="B16" s="15" t="s">
        <v>218</v>
      </c>
      <c r="C16" s="9" t="s">
        <v>211</v>
      </c>
      <c r="D16" s="14"/>
    </row>
    <row r="17" ht="15" customHeight="1" x14ac:dyDescent="0.15"/>
  </sheetData>
  <mergeCells count="1">
    <mergeCell ref="C4:C5"/>
  </mergeCells>
  <phoneticPr fontId="45" type="noConversion"/>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G9" sqref="G9"/>
    </sheetView>
  </sheetViews>
  <sheetFormatPr defaultColWidth="8.875" defaultRowHeight="13.5" x14ac:dyDescent="0.15"/>
  <sheetData>
    <row r="1" spans="1:5" ht="15.95" customHeight="1" x14ac:dyDescent="0.15">
      <c r="A1" s="218" t="s">
        <v>149</v>
      </c>
      <c r="B1" s="218"/>
      <c r="C1" s="1" t="s">
        <v>159</v>
      </c>
      <c r="D1" s="1" t="s">
        <v>158</v>
      </c>
      <c r="E1" s="1" t="s">
        <v>180</v>
      </c>
    </row>
    <row r="2" spans="1:5" ht="25.5" customHeight="1" x14ac:dyDescent="0.15">
      <c r="A2" s="219" t="s">
        <v>160</v>
      </c>
      <c r="B2" s="2" t="s">
        <v>181</v>
      </c>
      <c r="C2" s="3">
        <v>3.27</v>
      </c>
      <c r="D2" s="3">
        <v>3.27</v>
      </c>
      <c r="E2" s="4">
        <f>C2-D2</f>
        <v>0</v>
      </c>
    </row>
    <row r="3" spans="1:5" ht="24" x14ac:dyDescent="0.15">
      <c r="A3" s="219"/>
      <c r="B3" s="2" t="s">
        <v>182</v>
      </c>
      <c r="C3" s="3">
        <v>50.11</v>
      </c>
      <c r="D3" s="3">
        <v>50.11</v>
      </c>
      <c r="E3" s="4">
        <f t="shared" ref="E3:E17" si="0">C3-D3</f>
        <v>0</v>
      </c>
    </row>
    <row r="4" spans="1:5" ht="24" x14ac:dyDescent="0.15">
      <c r="A4" s="219"/>
      <c r="B4" s="2" t="s">
        <v>183</v>
      </c>
      <c r="C4" s="3">
        <v>106.83</v>
      </c>
      <c r="D4" s="3">
        <v>106.83</v>
      </c>
      <c r="E4" s="4">
        <f t="shared" si="0"/>
        <v>0</v>
      </c>
    </row>
    <row r="5" spans="1:5" ht="24.75" customHeight="1" x14ac:dyDescent="0.15">
      <c r="A5" s="219" t="s">
        <v>165</v>
      </c>
      <c r="B5" s="219"/>
      <c r="C5" s="3">
        <v>57.81</v>
      </c>
      <c r="D5" s="3">
        <v>57.81</v>
      </c>
      <c r="E5" s="4">
        <f t="shared" si="0"/>
        <v>0</v>
      </c>
    </row>
    <row r="6" spans="1:5" ht="15.95" customHeight="1" x14ac:dyDescent="0.15">
      <c r="A6" s="219" t="s">
        <v>167</v>
      </c>
      <c r="B6" s="219"/>
      <c r="C6" s="3">
        <v>29.08</v>
      </c>
      <c r="D6" s="3">
        <v>29.08</v>
      </c>
      <c r="E6" s="4">
        <f t="shared" si="0"/>
        <v>0</v>
      </c>
    </row>
    <row r="7" spans="1:5" ht="24.75" customHeight="1" x14ac:dyDescent="0.15">
      <c r="A7" s="219" t="s">
        <v>168</v>
      </c>
      <c r="B7" s="219"/>
      <c r="C7" s="3">
        <v>6.4</v>
      </c>
      <c r="D7" s="3">
        <v>6.4</v>
      </c>
      <c r="E7" s="4">
        <f t="shared" si="0"/>
        <v>0</v>
      </c>
    </row>
    <row r="8" spans="1:5" ht="24.75" customHeight="1" x14ac:dyDescent="0.15">
      <c r="A8" s="219" t="s">
        <v>169</v>
      </c>
      <c r="B8" s="219"/>
      <c r="C8" s="3">
        <v>6.4</v>
      </c>
      <c r="D8" s="3">
        <v>6.4</v>
      </c>
      <c r="E8" s="4">
        <f t="shared" si="0"/>
        <v>0</v>
      </c>
    </row>
    <row r="9" spans="1:5" ht="24.75" customHeight="1" x14ac:dyDescent="0.15">
      <c r="A9" s="219" t="s">
        <v>170</v>
      </c>
      <c r="B9" s="219"/>
      <c r="C9" s="3">
        <v>3.5</v>
      </c>
      <c r="D9" s="3">
        <v>2</v>
      </c>
      <c r="E9" s="4">
        <f t="shared" si="0"/>
        <v>1.5</v>
      </c>
    </row>
    <row r="10" spans="1:5" ht="24.75" customHeight="1" x14ac:dyDescent="0.15">
      <c r="A10" s="219" t="s">
        <v>171</v>
      </c>
      <c r="B10" s="219"/>
      <c r="C10" s="3">
        <v>0</v>
      </c>
      <c r="D10" s="3">
        <v>0</v>
      </c>
      <c r="E10" s="4">
        <f t="shared" si="0"/>
        <v>0</v>
      </c>
    </row>
    <row r="11" spans="1:5" ht="15.95" customHeight="1" x14ac:dyDescent="0.15">
      <c r="A11" s="219" t="s">
        <v>173</v>
      </c>
      <c r="B11" s="219"/>
      <c r="C11" s="3">
        <v>1.6315999999999999</v>
      </c>
      <c r="D11" s="3">
        <v>0.71</v>
      </c>
      <c r="E11" s="4">
        <f t="shared" si="0"/>
        <v>0.92159999999999997</v>
      </c>
    </row>
    <row r="12" spans="1:5" ht="15.95" customHeight="1" x14ac:dyDescent="0.15">
      <c r="A12" s="220" t="s">
        <v>175</v>
      </c>
      <c r="B12" s="220"/>
      <c r="C12" s="3">
        <v>4.47</v>
      </c>
      <c r="D12" s="3">
        <v>0.18</v>
      </c>
      <c r="E12" s="4">
        <f t="shared" si="0"/>
        <v>4.29</v>
      </c>
    </row>
    <row r="13" spans="1:5" ht="24.75" customHeight="1" x14ac:dyDescent="0.15">
      <c r="A13" s="219" t="s">
        <v>176</v>
      </c>
      <c r="B13" s="219"/>
      <c r="C13" s="3">
        <v>0</v>
      </c>
      <c r="D13" s="3">
        <v>0</v>
      </c>
      <c r="E13" s="4">
        <f t="shared" si="0"/>
        <v>0</v>
      </c>
    </row>
    <row r="14" spans="1:5" ht="24.75" customHeight="1" x14ac:dyDescent="0.15">
      <c r="A14" s="221" t="s">
        <v>177</v>
      </c>
      <c r="B14" s="221"/>
      <c r="C14" s="3">
        <v>33.503599999999999</v>
      </c>
      <c r="D14" s="3">
        <v>33.5</v>
      </c>
      <c r="E14" s="4">
        <f t="shared" si="0"/>
        <v>3.5999999999987153E-3</v>
      </c>
    </row>
    <row r="15" spans="1:5" ht="24.75" customHeight="1" x14ac:dyDescent="0.15">
      <c r="A15" s="221" t="s">
        <v>178</v>
      </c>
      <c r="B15" s="221"/>
      <c r="C15" s="3">
        <v>0</v>
      </c>
      <c r="D15" s="3">
        <v>0</v>
      </c>
      <c r="E15" s="4">
        <f t="shared" si="0"/>
        <v>0</v>
      </c>
    </row>
    <row r="16" spans="1:5" ht="36.75" customHeight="1" x14ac:dyDescent="0.15">
      <c r="A16" s="221" t="s">
        <v>179</v>
      </c>
      <c r="B16" s="221"/>
      <c r="C16" s="3">
        <v>0</v>
      </c>
      <c r="D16" s="3">
        <v>0</v>
      </c>
      <c r="E16" s="4">
        <f t="shared" si="0"/>
        <v>0</v>
      </c>
    </row>
    <row r="17" spans="1:5" ht="15.95" customHeight="1" x14ac:dyDescent="0.15">
      <c r="A17" s="222" t="s">
        <v>132</v>
      </c>
      <c r="B17" s="222"/>
      <c r="C17" s="5">
        <v>303.0052</v>
      </c>
      <c r="D17" s="5">
        <v>296.29000000000002</v>
      </c>
      <c r="E17" s="4">
        <f t="shared" si="0"/>
        <v>6.7151999999999816</v>
      </c>
    </row>
  </sheetData>
  <mergeCells count="15">
    <mergeCell ref="A14:B14"/>
    <mergeCell ref="A15:B15"/>
    <mergeCell ref="A16:B16"/>
    <mergeCell ref="A17:B17"/>
    <mergeCell ref="A2:A4"/>
    <mergeCell ref="A9:B9"/>
    <mergeCell ref="A10:B10"/>
    <mergeCell ref="A11:B11"/>
    <mergeCell ref="A12:B12"/>
    <mergeCell ref="A13:B13"/>
    <mergeCell ref="A1:B1"/>
    <mergeCell ref="A5:B5"/>
    <mergeCell ref="A6:B6"/>
    <mergeCell ref="A7:B7"/>
    <mergeCell ref="A8:B8"/>
  </mergeCells>
  <phoneticPr fontId="45"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8</vt:i4>
      </vt:variant>
      <vt:variant>
        <vt:lpstr>命名范围</vt:lpstr>
      </vt:variant>
      <vt:variant>
        <vt:i4>2</vt:i4>
      </vt:variant>
    </vt:vector>
  </HeadingPairs>
  <TitlesOfParts>
    <vt:vector size="10" baseType="lpstr">
      <vt:lpstr>指标</vt:lpstr>
      <vt:lpstr>写报告</vt:lpstr>
      <vt:lpstr>资金到位情况</vt:lpstr>
      <vt:lpstr>Sheet1</vt:lpstr>
      <vt:lpstr>Sheet2</vt:lpstr>
      <vt:lpstr>Sheet3</vt:lpstr>
      <vt:lpstr>数量指标</vt:lpstr>
      <vt:lpstr>Sheet4</vt:lpstr>
      <vt:lpstr>指标!Print_Area</vt:lpstr>
      <vt:lpstr>指标!Print_Titles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华梓君</cp:lastModifiedBy>
  <dcterms:created xsi:type="dcterms:W3CDTF">2006-09-19T00:00:00Z</dcterms:created>
  <dcterms:modified xsi:type="dcterms:W3CDTF">2023-09-28T08:04:41Z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2052-11.1.0.12302</vt:lpwstr>
  </property>
  <property fmtid="{D5CDD505-2E9C-101B-9397-08002B2CF9AE}" pid="3" name="KSOReadingLayout">
    <vt:bool>false</vt:bool>
  </property>
  <property fmtid="{D5CDD505-2E9C-101B-9397-08002B2CF9AE}" pid="4" name="ICV">
    <vt:lpwstr>DB96E4E521644198A22F9F6FDCF6BCC5</vt:lpwstr>
  </property>
</Properties>
</file>